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BernardS\Desktop\Vodovod Todraž - Lučine\POPRAVEK-2\"/>
    </mc:Choice>
  </mc:AlternateContent>
  <xr:revisionPtr revIDLastSave="0" documentId="13_ncr:1_{0956B6CE-8454-4701-A554-9521F2216ADB}" xr6:coauthVersionLast="46" xr6:coauthVersionMax="46" xr10:uidLastSave="{00000000-0000-0000-0000-000000000000}"/>
  <bookViews>
    <workbookView xWindow="-120" yWindow="-120" windowWidth="29040" windowHeight="15840" tabRatio="894" xr2:uid="{00000000-000D-0000-FFFF-FFFF00000000}"/>
  </bookViews>
  <sheets>
    <sheet name="SKUPNA REKAPITULACIJA" sheetId="4" r:id="rId1"/>
    <sheet name="1-ODSEK VODOVODOV &quot;A&quot;" sheetId="5" r:id="rId2"/>
    <sheet name="2-OPORNI ZID" sheetId="10" r:id="rId3"/>
    <sheet name="3-ODSEK VODOVODOV &quot;B&quot;" sheetId="6" r:id="rId4"/>
    <sheet name="4-VH PETELINOV GRIČ" sheetId="1" r:id="rId5"/>
    <sheet name="5-ELEKT. VH PG" sheetId="11" r:id="rId6"/>
    <sheet name="6-VH SUŠA" sheetId="7" r:id="rId7"/>
    <sheet name="7-VH GORENJE BRDO" sheetId="8" r:id="rId8"/>
    <sheet name="8-VH HLAVČE NJIVE" sheetId="9" r:id="rId9"/>
    <sheet name="9-Jašek 1,6x2,0x2,0m" sheetId="2" r:id="rId10"/>
    <sheet name="10-Jašek 2,0x3,6x2,2m" sheetId="3" r:id="rId11"/>
  </sheets>
  <definedNames>
    <definedName name="_xlnm.Print_Area" localSheetId="1">'1-ODSEK VODOVODOV "A"'!$A$1:$F$502</definedName>
    <definedName name="_xlnm.Print_Area" localSheetId="2">'2-OPORNI ZID'!$B$1:$I$160</definedName>
    <definedName name="_xlnm.Print_Area" localSheetId="4">'4-VH PETELINOV GRIČ'!$A$1:$F$715</definedName>
    <definedName name="_xlnm.Print_Area" localSheetId="5">'5-ELEKT. VH PG'!$A$1:$F$135</definedName>
    <definedName name="_xlnm.Print_Area" localSheetId="8">'8-VH HLAVČE NJIVE'!$A$1:$F$416</definedName>
    <definedName name="_xlnm.Print_Titles" localSheetId="10">'10-Jašek 2,0x3,6x2,2m'!$44:$45</definedName>
    <definedName name="_xlnm.Print_Titles" localSheetId="1">'1-ODSEK VODOVODOV "A"'!$38:$39</definedName>
    <definedName name="_xlnm.Print_Titles" localSheetId="3">'3-ODSEK VODOVODOV "B"'!$38:$39</definedName>
    <definedName name="_xlnm.Print_Titles" localSheetId="4">'4-VH PETELINOV GRIČ'!$43:$44</definedName>
    <definedName name="_xlnm.Print_Titles" localSheetId="6">'6-VH SUŠA'!$37:$38</definedName>
    <definedName name="_xlnm.Print_Titles" localSheetId="7">'7-VH GORENJE BRDO'!$38:$39</definedName>
    <definedName name="_xlnm.Print_Titles" localSheetId="8">'8-VH HLAVČE NJIVE'!$38:$39</definedName>
    <definedName name="_xlnm.Print_Titles" localSheetId="9">'9-Jašek 1,6x2,0x2,0m'!$44:$45</definedName>
    <definedName name="_xlnm.Print_Titles" localSheetId="0">'SKUPNA REKAPITULACIJA'!$51:$52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1" i="1" l="1"/>
  <c r="D135" i="3" l="1"/>
  <c r="D237" i="6"/>
  <c r="B16" i="11" l="1"/>
  <c r="A16" i="11"/>
  <c r="B14" i="11"/>
  <c r="A14" i="11"/>
  <c r="B12" i="11"/>
  <c r="A12" i="11"/>
  <c r="B10" i="11"/>
  <c r="A10" i="11"/>
  <c r="B8" i="11"/>
  <c r="A8" i="11"/>
  <c r="G79" i="10"/>
  <c r="E16" i="10"/>
  <c r="E14" i="10"/>
  <c r="E12" i="10"/>
  <c r="E10" i="10"/>
  <c r="E8" i="10"/>
  <c r="D8" i="10"/>
  <c r="D205" i="1" l="1"/>
  <c r="D209" i="1"/>
  <c r="D195" i="1"/>
  <c r="D193" i="1"/>
  <c r="D82" i="8"/>
  <c r="D175" i="3" l="1"/>
  <c r="D173" i="3"/>
  <c r="D167" i="3"/>
  <c r="D163" i="3"/>
  <c r="D157" i="3"/>
  <c r="D155" i="3"/>
  <c r="D145" i="3"/>
  <c r="D143" i="3"/>
  <c r="D141" i="3"/>
  <c r="D137" i="3"/>
  <c r="D133" i="3"/>
  <c r="D119" i="3"/>
  <c r="D117" i="3"/>
  <c r="D115" i="3"/>
  <c r="D113" i="3"/>
  <c r="D111" i="3"/>
  <c r="D109" i="3"/>
  <c r="D107" i="3"/>
  <c r="D105" i="3"/>
  <c r="D95" i="3"/>
  <c r="D92" i="3"/>
  <c r="D89" i="3"/>
  <c r="D86" i="3"/>
  <c r="D84" i="3"/>
  <c r="D82" i="3"/>
  <c r="D80" i="3"/>
  <c r="D78" i="3"/>
  <c r="D76" i="3"/>
  <c r="D74" i="3"/>
  <c r="D73" i="3"/>
  <c r="D72" i="3"/>
  <c r="D69" i="3"/>
  <c r="D68" i="3"/>
  <c r="D67" i="3"/>
  <c r="D64" i="3"/>
  <c r="D81" i="7" l="1"/>
  <c r="D172" i="1" l="1"/>
  <c r="D178" i="1"/>
  <c r="D237" i="1"/>
  <c r="D166" i="1"/>
  <c r="D207" i="1"/>
  <c r="D199" i="1"/>
  <c r="D262" i="1"/>
  <c r="D333" i="1"/>
  <c r="D329" i="1"/>
  <c r="D105" i="1" l="1"/>
  <c r="D169" i="2" l="1"/>
  <c r="D159" i="2"/>
  <c r="D153" i="2"/>
  <c r="D151" i="2"/>
  <c r="D111" i="2"/>
  <c r="D90" i="2"/>
  <c r="F261" i="9" l="1"/>
  <c r="F260" i="9"/>
  <c r="F257" i="9"/>
  <c r="F124" i="9"/>
  <c r="F39" i="9"/>
  <c r="F261" i="8" l="1"/>
  <c r="F260" i="8"/>
  <c r="F257" i="8"/>
  <c r="F125" i="8"/>
  <c r="F39" i="8"/>
  <c r="F245" i="8" l="1"/>
  <c r="F73" i="8"/>
  <c r="F473" i="5" l="1"/>
  <c r="F507" i="6" l="1"/>
  <c r="D435" i="6"/>
  <c r="D228" i="6"/>
  <c r="F170" i="6"/>
  <c r="D166" i="6"/>
  <c r="D88" i="6"/>
  <c r="D82" i="6"/>
  <c r="D57" i="6"/>
  <c r="D48" i="6"/>
  <c r="D45" i="6"/>
  <c r="F39" i="6"/>
  <c r="D497" i="6" l="1"/>
  <c r="D129" i="6"/>
  <c r="F500" i="5"/>
  <c r="D490" i="5"/>
  <c r="D407" i="5"/>
  <c r="D406" i="5"/>
  <c r="D405" i="5"/>
  <c r="D404" i="5"/>
  <c r="D403" i="5"/>
  <c r="D402" i="5"/>
  <c r="D401" i="5"/>
  <c r="D400" i="5"/>
  <c r="D399" i="5"/>
  <c r="F374" i="5"/>
  <c r="F373" i="5"/>
  <c r="F372" i="5"/>
  <c r="F371" i="5"/>
  <c r="F370" i="5"/>
  <c r="F252" i="5"/>
  <c r="F251" i="5"/>
  <c r="F178" i="5"/>
  <c r="D83" i="5"/>
  <c r="D45" i="5"/>
  <c r="D174" i="5" s="1"/>
  <c r="F39" i="5"/>
  <c r="D49" i="5" l="1"/>
  <c r="D137" i="5" s="1"/>
  <c r="D450" i="6"/>
  <c r="D451" i="5"/>
  <c r="D46" i="5"/>
  <c r="D453" i="6" l="1"/>
  <c r="D454" i="5"/>
  <c r="F237" i="7" l="1"/>
  <c r="F236" i="7"/>
  <c r="F235" i="7"/>
  <c r="F234" i="7"/>
  <c r="F231" i="7"/>
  <c r="F123" i="7"/>
  <c r="F79" i="7"/>
  <c r="F38" i="7"/>
  <c r="F99" i="3" l="1"/>
  <c r="F36" i="3"/>
  <c r="F65" i="2" l="1"/>
  <c r="F36" i="2"/>
  <c r="F357" i="1" l="1"/>
  <c r="F148" i="1" l="1"/>
  <c r="F146" i="1"/>
  <c r="F144" i="1"/>
  <c r="F140" i="1"/>
  <c r="F142" i="1"/>
  <c r="F150" i="1"/>
  <c r="F287" i="1"/>
  <c r="F504" i="1" l="1"/>
  <c r="F356" i="1"/>
  <c r="F353" i="1"/>
  <c r="F303" i="1"/>
  <c r="F152" i="1" l="1"/>
  <c r="F136" i="1"/>
  <c r="F44" i="1" l="1"/>
</calcChain>
</file>

<file path=xl/sharedStrings.xml><?xml version="1.0" encoding="utf-8"?>
<sst xmlns="http://schemas.openxmlformats.org/spreadsheetml/2006/main" count="4541" uniqueCount="1215">
  <si>
    <t>Opis</t>
  </si>
  <si>
    <t>Enota</t>
  </si>
  <si>
    <t>Količina</t>
  </si>
  <si>
    <t>Cena na enoto 
[EUR]</t>
  </si>
  <si>
    <t>Vrednost brez DDV [EUR]</t>
  </si>
  <si>
    <t>I.</t>
  </si>
  <si>
    <t>Pripravljalna in obnovitvena dela</t>
  </si>
  <si>
    <t>kos</t>
  </si>
  <si>
    <t>1.1</t>
  </si>
  <si>
    <t>1.2</t>
  </si>
  <si>
    <t xml:space="preserve">Priprava </t>
  </si>
  <si>
    <t>Vzpostavitev v prvotno stanje</t>
  </si>
  <si>
    <t>2</t>
  </si>
  <si>
    <t>3</t>
  </si>
  <si>
    <t>4</t>
  </si>
  <si>
    <t>5</t>
  </si>
  <si>
    <t>6</t>
  </si>
  <si>
    <t>7</t>
  </si>
  <si>
    <t>8</t>
  </si>
  <si>
    <t>9</t>
  </si>
  <si>
    <t>Investitor: OBČINA GORENJA VAS - POLJANE</t>
  </si>
  <si>
    <t>ura</t>
  </si>
  <si>
    <t>Dodatna nepredvidena dela (10%)</t>
  </si>
  <si>
    <t>II.</t>
  </si>
  <si>
    <t>Zemeljska dela</t>
  </si>
  <si>
    <t xml:space="preserve">Št. </t>
  </si>
  <si>
    <t>m3</t>
  </si>
  <si>
    <t>1</t>
  </si>
  <si>
    <t>OPOMBA: Vsi izkopi in transporti izkopanih materialov so izračunani po prostornini zemljine v raščenem stanju. Vsi zasipi materialov so izračunani po prostornini zemljine v vgrajenem in utrjenem stanju! Za vse postavke, ki zajemajo zasipni material velja, da je potrebno v ceni na enoto vkalkulirati nabavno ceno, prevoz, razkladanje in prenos do mesta vgradnje ter vgrajevanje oziroma polaganje!</t>
  </si>
  <si>
    <t>m2</t>
  </si>
  <si>
    <t>III.</t>
  </si>
  <si>
    <t>IV.</t>
  </si>
  <si>
    <t>V.</t>
  </si>
  <si>
    <t>SPLOŠNE OPOMBE: 
* Nepredvidena dela naročita naročnik in nadzorni organ. Izvajalec je dolžan sporočiti ceno za enoto izdelka pred izvedbo del. Brez soglasja naročnika in nadzora se nepredvidenih del ne sme izvesti!
* Za vse stalne in začasne deponije materiala odgovarja izvajalec sam. V ceni za enoto je potrebno upoštevati strošek stalne oziroma začasne deponije. Deponiranje mora biti urejeno v skladu z veljavno zakonodajo.
* V popisih ali grafičnih prilogah so pri določenih pozicijah navedena komercialna imena posameznih proizvodov (zaradi ustreznejšega opisa).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 V enotnih cenah je vedno  potrebno zajeti dobavo, izdelavo, montažo in ves vezni ter pritrdilni material za navedeno postavko, četudi tekst postavke eksplicitno ne navaja tega.</t>
  </si>
  <si>
    <t>VI.</t>
  </si>
  <si>
    <t>DDV 22%</t>
  </si>
  <si>
    <t>SKUPAJ VREDNOST DEL:</t>
  </si>
  <si>
    <t>REKAPITULACIJA:</t>
  </si>
  <si>
    <t>Betonska dela</t>
  </si>
  <si>
    <t>Priprava gradbišča, odstranitev eventuelnih ovir in utrditev delovnega platoja. Po končanih delih se gradbišče pospravi in vzpostavi v prvotno stanje. Obračun po dejanskih stroških.</t>
  </si>
  <si>
    <t>10</t>
  </si>
  <si>
    <t>Planiranje in čiščenje terena - gradbišča po končani gradnji ter vzpostavitev prvotnega stanja.</t>
  </si>
  <si>
    <t>11</t>
  </si>
  <si>
    <t>12</t>
  </si>
  <si>
    <t>13</t>
  </si>
  <si>
    <t>14</t>
  </si>
  <si>
    <t>15</t>
  </si>
  <si>
    <t>Zidarska in fasaderska dela</t>
  </si>
  <si>
    <t>VII.</t>
  </si>
  <si>
    <t>m'</t>
  </si>
  <si>
    <t>Pleskarska in keramičarska dela</t>
  </si>
  <si>
    <t>VIII.</t>
  </si>
  <si>
    <t>Vodovodni material</t>
  </si>
  <si>
    <t>IX.</t>
  </si>
  <si>
    <t>Montažna dela</t>
  </si>
  <si>
    <t>X.</t>
  </si>
  <si>
    <t>Zunanja ureditev</t>
  </si>
  <si>
    <t>XI.</t>
  </si>
  <si>
    <t>Splošne postavke</t>
  </si>
  <si>
    <t>Fazonski kosi in elementi</t>
  </si>
  <si>
    <t>2.1</t>
  </si>
  <si>
    <t>2.2</t>
  </si>
  <si>
    <t>3.1</t>
  </si>
  <si>
    <t>3.2</t>
  </si>
  <si>
    <t>4.1</t>
  </si>
  <si>
    <t>4.2</t>
  </si>
  <si>
    <t>7.1</t>
  </si>
  <si>
    <t>7.2</t>
  </si>
  <si>
    <t>Ploščati zasun, naprimer Euro 20 - tip 23 ali enakovredno.</t>
  </si>
  <si>
    <t>Priprava gradbiščne deponije vodovodnih cevi in zavarovanje vodovodnega materiala.</t>
  </si>
  <si>
    <t>Montaža  fazonskih kosov  po priloženih montažnih shemah ter dokončna obdelava in zaščita spojev.</t>
  </si>
  <si>
    <t xml:space="preserve">Montaža elektromagnetnega merilca pretoka, vključno z vsemi nastavitvami. </t>
  </si>
  <si>
    <t>Z 50</t>
  </si>
  <si>
    <t>ZR 50</t>
  </si>
  <si>
    <t>10.2</t>
  </si>
  <si>
    <t>10.3</t>
  </si>
  <si>
    <t>Izdelava varnostnega načrta.</t>
  </si>
  <si>
    <t>10.1</t>
  </si>
  <si>
    <t>16</t>
  </si>
  <si>
    <t>Del objekta: VH Petelinov grič</t>
  </si>
  <si>
    <t>SKUPAJ VREDNOST DEL (z DDV) - VH PETELINOV GRIČ:</t>
  </si>
  <si>
    <t>Postavitev in zavarovanje gradbenih profilov za zakoličbo objekta armaturne celice, krilnih zidov, kanala in ponikovalnice ter določitev nivoja za merjenje globine izkopov oziroma nasipov.</t>
  </si>
  <si>
    <t>Posek in odstranitev dreves z debli premera 20 do 50 cm, vključno z odstranitvijo panjev in odvozom na pooblaščeno deponijo. Obračun po dejanskih količinah</t>
  </si>
  <si>
    <t xml:space="preserve">VH PETELINOV GRIČ: </t>
  </si>
  <si>
    <t>Porušitev in odstranitev armiranobetonske konstrukcije obstoječe armaturne celice vodohrana, debelina sten 20 do 30 cm, z nakladanjem, odvozom na stalno gradbeno deponijo, vključno s plačilom takse.</t>
  </si>
  <si>
    <t>Površinski odkop humusnega sloja debeline 10-15 cm z odrezom in odstranitvijo zgornje plasti travne ruše ter odrivom do 50 m od roba izkopa.</t>
  </si>
  <si>
    <t>Nalaganje in dovoz humusa ter humusiranje travnih površin s poprej odstranjenim humusom ter razplaniranje viška humusa ob trasi.</t>
  </si>
  <si>
    <t>Strojni zasip gradbene jame z izdelavo zasipa za zidovi objekta, vključno z izdelavo brežin v naklonu 1:1, z ustreznim izkopanim materialom, z izločevanjem kamenja nad fi 10 cm oz. po navodilih nadzora, s sprotno komprimacijo v slojih 20 - 30 cm do predpisane zbitosti 95% po standardnem Proktojevem postopku.</t>
  </si>
  <si>
    <t>Planiranje zelenih površin, grabljenje kamenja, sejanje s travnim semenom in gnojenje.</t>
  </si>
  <si>
    <t>Posek in odstranitev grmičevja in dreves z debli  do fi 10 cm, z nalaganjem na kamion in odvozom na pooblaščeno deponijo. Obračun po dejanskih količinah.</t>
  </si>
  <si>
    <t>Sanacija obstoječe vodne celice</t>
  </si>
  <si>
    <t>Naprava za UV dezinfekcijo pitne vode, z 99,99% učikovitostjo dezinfekcije vode pred bakterijami, virusi in protozojskimi sporami, za pretoke vode Q=27 m3/h, z UV nizkotlačnimi žarnicami z minimalno življenjsko dobo 9.000 h (1 leto), katere zagotavljajo minimalni sevalni tok UV-C  žarkov v vrednosti 40 mJ/cm2 - pri valovni dolžini 253,7 nm, skladno z SNF/EPA standardi ter  ÖNORM M 5873-1 standardom, z  vso pripadajočo opremo, kontrolno omarico z zaščito najmanj IP65, reakcijsko komoro iz nerjavečega jekla INOX AISI 316, premer priključkov DN80 (kot naprimer VIQUA SHFM-180 ali enakovredno), vključno z nabavo, dobavo, montažo in zagonom naprave.</t>
  </si>
  <si>
    <t xml:space="preserve">Avtomatski večplastni peščeni filter s sposobnostjo zagotavljanja izhodne motnosti &lt; 1 NTU (pri vhodni motnosti max 20 NTU), tlačna posoda iz armiranega polietilena PN10, polnitev s filtrskim medijem tip Turbidex 566 litrov, Individualni sistem šestih motorno krmiljenih krogelnih ventilov, PVC cevovodi med ventili in tlačno posodo, distributor, z manometri in vzorčevalnimi pipami na vstopu in izstopu iz naprave, krmilnik za časovni, ročni ali zunanji stikalni vklop pranja, nosilno ogrodje iz nerjavečega materiala, filtrirna površina: 0,64 m2 , Pretok (10-20 m/h): 19-31 m3/h, Priključek dovod / odvod: DN50 / DN50. V ceno je vključena nabava, dobava in montaža, polnjenje filtrirnega materiala, konfiguracija parametrov in spuščanje v pogon. (naprimer Turbidex 3672HF/RV ali enakovredno) </t>
  </si>
  <si>
    <t>Vertikalna, nesamosesalna, večstopenjska centrifugalna črpalka za dotok vode na peščena filtra, nazivna moč 3 kW, nominalni pretok 30 m3/h, nominalna tlačna višina 22,6 m, osnova in tekač iz nerjavnega jekla AISI 316, skupaj z oklopljenim dovodnim kablom dolžine 10 m. Priklop DN65 (naprimer Grundfos CRN32-2-2 A-F-A-E-HQQE 3x230/400 50 Hz ali izdelek drugega ponudnika z enakimi karakteristikami). V ceno je vključena nabava, dobava, montaža in zagon naprave ter ves spojni in tesnilni material.</t>
  </si>
  <si>
    <t xml:space="preserve">Analizator prostega klora v vodi, z grafičnim prikazom in mehanskim čiščenjem merilnih elektrod (pt-pt-ref), meritev in avtomatska temperaturna kompenzacija. Merilno območje 0-2ppm. Napajanje 24VAC. Tokovni izhod 4-20mA. Vgrajen PID regulator za krmiljenje dozirne črpalke in digitalni ali analogni regulacijski izhod. Vsebuje tudi armaturo za jemanje vzorca vode z grobim filtrom vstopne vode in ventilom za nastavitev konstantnega pretoka vode skozi merilno celico analizatorja in odtočno armaturo. Maksimalni obratovalni tlak 3 bar (naprimer Grundfos DID-1 BF1-FCL2 PN ali enakovredno). Sistem je dobavljen na montažni plošči, predviden za montažo na steno. V ceno je vključena nabava, dobava, montaža in zagon naprave. </t>
  </si>
  <si>
    <t>Pretočni merilnik za merjenje motnosti pitne vode, pripravljen za montažo na steno, z analizatorjem, senzorjem ter kontrolerjem, pripravljen za MODBUS komunikacijo z CNS. Merilno območje sezorja: nizko merilno območje (0 - 40 NTU), napajanje: 230 V AC, Meritev po ISO 7027. V ceno je vključena dobava, montaža, umerjanje ter konfiguracija parametrov in zagon naprave.</t>
  </si>
  <si>
    <t xml:space="preserve">Dozirna naprava za dezinfekcijsko sredstvo NaOCl (naprimer Grundfos DDA 7.5-16FC-PVC/V/C-F-31U2U2FG ali enakovredno), skupaj z multi funkcijskim ventilom (naprimer MFV-G5/8-16PVC/VU2 ali enakovredno). Dozirna črpalka kapacitete 7,5 l/h, PN 16, elek. priključek 230V/50Hz/17W, skupaj z vso opremo na sesalni in tlačni strani, z nivojskimi stikali, rezervoarjem iz PE V=60l, lovilno posodo V=80l, prvim polnjenjem  30l NaOCl, dozirnim ventilom DN15, kablom za doziranje in krmilnim kablom. V ceno je vključena nabava, dobava, montaža in zagon naprave. </t>
  </si>
  <si>
    <t xml:space="preserve">Izvedba povratnega voda analizatorja v dolžini cca 6 m (od mesta odvzema vzorca do analizatorja klora), nabava, dobava in vgradnja obtočne črpalke (naprimer Grundfos Alpha2 25-60 N 180 ali enakovredno, priključni DN40, INOX izvedba) - za potrebe nemotenega delovanja analizatorja klora, vključno z vsem drobnim vodovodnim materialom. </t>
  </si>
  <si>
    <t>Elektromagnetni merilnik pretoka DN80, PN10:                                                      
- Merilnik pretoka mora omogočati možnost verifikacije kalibracije vseh komponent (elektronskega modula, kabla in merilnega senzorja). Za merilnik mora biti priloženo poročilo o kalibraciji s strani proizvajalca in priložen certifikat proizvajalca. 
- Merilniki mora imeti opcijo tipske odobritve izdane s strani urada za standardizacijo in meroslovje v republiki Sloveniji ali originalno tipsko odobritev EU.
Merilni senzor:
- Izvedba: ločena, z 20 m kabla 
- Material notranje obloge: PTFE 
- Stopnja zaščite: IP 68
- Material priključne glave senzorja: Polikarbonat
- Merilni pogrešek: 0,4%
- Presek: oktagonalen
- Tlačna stopnja: 16 bar
Merilna elektronika:
- Napajanje 24 VDC ali 230 V
- Samokalibracija elektronike in senzorja,
- Modul elektronike mora imeti funkcijo samodejne uparitve z merilnim senzorjem (plug &amp; play; fit &amp; flow).
Signalni vhodi in izhodi:
- impulzni izhod za pretočeno količino (kumulativa)
- tokovni izhod 4-20 mA za trenutno vrednost pretoka
(kot naprimer ABB Watermaster ali izdelek drugega ponudnika z enakimi karakterisrtikami).</t>
  </si>
  <si>
    <t>Elektromagnetni merilnik pretoka DN65, PN10:                                                      
- Merilnik pretoka mora omogočati možnost verifikacije kalibracije vseh komponent (elektronskega modula, kabla in merilnega senzorja). Za merilnik mora biti priloženo poročilo o kalibraciji s strani proizvajalca in priložen certifikat proizvajalca. 
- Merilniki mora imeti opcijo tipske odobritve izdane s strani urada za standardizacijo in meroslovje v republiki Sloveniji ali originalno tipsko odobritev EU.
Merilni senzor:
- Izvedba: ločena, z 20 m kabla 
- Material notranje obloge: PTFE 
- Stopnja zaščite: IP 68
- Material priključne glave senzorja: Polikarbonat
- Merilni pogrešek: 0,4%
- Presek: oktagonalen
- Tlačna stopnja: 16 bar
Merilna elektronika:
- Napajanje 24 VDC ali 230 V
- Samokalibracija elektronike in senzorja,
- Modul elektronike mora imeti funkcijo samodejne uparitve z merilnim senzorjem (plug &amp; play; fit &amp; flow).
Signalni vhodi in izhodi:
- impulzni izhod za pretočeno količino (kumulativa)
- tokovni izhod 4-20 mA za trenutno vrednost pretoka
(kot naprimer ABB Watermaster ali izdelek drugega ponudnika z enakimi karakterisrtikami).</t>
  </si>
  <si>
    <t>Elektromagnetni merilnik pretoka DN100, PN10:                                                      
- Merilnik pretoka mora omogočati možnost verifikacije kalibracije vseh komponent (elektronskega modula, kabla in merilnega senzorja). Za merilnik mora biti priloženo poročilo o kalibraciji s strani proizvajalca in priložen certifikat proizvajalca. 
- Merilniki mora imeti opcijo tipske odobritve izdane s strani urada za standardizacijo in meroslovje v republiki Sloveniji ali originalno tipsko odobritev EU.
Merilni senzor:
- Izvedba: ločena, z 20 m kabla 
- Material notranje obloge: PTFE 
- Stopnja zaščite: IP 68
- Material priključne glave senzorja: Polikarbonat
- Merilni pogrešek: 0,4%
- Presek: oktagonalen
- Tlačna stopnja: 16 bar
Merilna elektronika:
- Napajanje 24 VDC ali 230 V
- Samokalibracija elektronike in senzorja,
- Modul elektronike mora imeti funkcijo samodejne uparitve z merilnim senzorjem (plug &amp; play; fit &amp; flow).
Signalni vhodi in izhodi:
- impulzni izhod za pretočeno količino (kumulativa)
- tokovni izhod 4-20 mA za trenutno vrednost pretoka
(kot naprimer ABB Watermaster ali izdelek drugega ponudnika z enakimi karakterisrtikami).</t>
  </si>
  <si>
    <t>Avtomatski hidravlični ventil za redukcijo tlaka DN80, PN16. Telo ventila je izdelano iz nodularne litine z epoxy zaščito minimalno 250 mikronov. Membrana je ločena od zapirala iz nerjavečega jekla na katerem je tesnilni element. Prehod skozi ventil je lahko polni ali reduciran odvisno od pretočnih zahtev (27 m3/h). Sedež ventila je iz nerjavečega jekla. Možnost vgraditve elementa za nemoteno regulacijo pri manjših pretokih. Osovina iz nerjavečega jekla mora biti dvakrat uležajena; zgornji ležaj je vstavljen z vrha za preprečitev izpada. Ventil deluje na avtomatski hidravlični način in ima ločen pilot za nastavitev redukcije na 0,5 bar. Povezave so iz nerjavečega jekla. Opremljen mora biti z indikatorjem položaja, kontrolno enoto za nastavitev hitrost odpiranja in dvemi manometri na katerih lahko vidimo dejanski tlak v cevovodu tudi ob zaprtem kontrolnem krogu. Ventil je narejen v skladu s standardom EN1074-5, prirobnice po standardu EN1092, testiranje pa po standardu EN12266.</t>
  </si>
  <si>
    <t>Avtomatski hidravlični ventil za zadrževanje tlaka DN80, PN16. Telo ventila je izdelano iz nodularne litine z epoxy zaščito minimalno 250 mikronov. Membrana je ločena od zapirala iz nerjavečega jekla na katerem je tesnilni element. Prehod skozi ventil je lahko polni ali reduciran odvisno od pretočnih zahtev (27 m3/h). Sedež ventila je iz nerjavečega jekla. Možnost vgraditve elementa za nemoteno regulacijo pri manjših pretokih. Osovina iz nerjavečega jekla mora biti dvakrat uležajena; zgornji ležaj je vstavljen z vrha za preprečitev izpada. Ventil deluje na avtomatski hidravlični način in ima ločen pilot za nastavitev zadrževanja na 1 bar. Povezave so iz nerjavečega jekla. Opremljen mora biti z indikatorjem položaja, kontrolno enoto za nastavitev hitrost zapiranja in dvemi manometri na katerih lahko vidimo dejanski tlak v cevovodu tudi ob zaprtem kontrolnem krogu.  Ventil je narejen v skladu s standardom EN1074-5, prirobnice po standardu EN1092, testiranje pa po standardu EN12266.</t>
  </si>
  <si>
    <t>Avtomatski hidravlični EM upravljan ventil, z ločenim solenoidnim pilotom (220 V), DN80, PN16. Telo ventila je izdelano iz nodularne litine z epoxy zaščito minimalno 250 mikronov. Membrana je ločena od zapirala iz nerjavečega jekla na katerem je tesnilni element. Prehod skozi ventil je lahko polni ali reduciran odvisno od pretočnih zahtev. Sedež ventila je iz nerjavečega jekla. Možnost vgraditve elementa za nemoteno regulacijo pri manjših pretokih. Osovina iz nerjavečega jekla mora biti dvakrat uležajena; zgornji ležaj je vstavljen z vrha za preprečitev izpada. Ventil deluje na avtomatski hidravlični način in ima ločen pilot – solenoid 220V, ki v primeru izpada elektrike zapre glavni ventil. Povezave so iz nerjavečega jekla. Opremljen mora biti z indikatorjem položaja, kontrolno enoto za nastavitev hitrost odpiranja in manometrom na katerih lahko vidimo dejanski tlak v cevovodu tudi ob zaprtem kontrolnem krogu.  Ventil je narejen v skladu s standardom EN1074-5, prirobnice po standardu EN1092, testiranje pa po standardu EN12266. 
(naprimer T.I.S. M3701 ali enakovredno)</t>
  </si>
  <si>
    <t>Avtomatski hidravlični plovni ventil za konstantni nivo, z ločenim hidravlično povezanim plovcem, DN125, PN16. Telo ventila je izdelano iz nodularne litine z epoxy zaščito minimalno 250 mikronov. Membrana je ločena od zapirala iz nerjavečega jekla na katerem je tesnilni element. Prehod skozi ventil je lahko polni ali reduciran odvisno od pretočnih zahtev. Sedež ventila je iz nerjavečega jekla. Možnost vgraditve elementa za nemoteno regulacijo pri manjših pretokih. Osovina iz nerjavečega jekla mora biti dvakrat uležajena; zgornji ležaj je vstavljen z vrha za preprečitev izpada. Ventil deluje na avtomatski hidravlični način in ima ločen pilot - plovec za regulacijo kontantnega nivoja vodohrama. Povezave so iz nerjavečega jekla. Opremljen mora biti z indikatorjem položaja in manometrom na katerih lahko vidimo dejanski tlak v cevovodu tudi ob zaprtem kontrolnem krogu.  Ventil je narejen v skladu s standardom EN1074-5, prirobnice po standardu EN1092, testiranje pa po standardu EN12266.
(naprimer T.I.S. M3500 ali enakovredno)</t>
  </si>
  <si>
    <t>Z 65 (PN10) z ročnim kolesom</t>
  </si>
  <si>
    <t>Z 80 (PN10) z ročnim kolesom</t>
  </si>
  <si>
    <t>Z 100 (PN10) z ročnim kolesom</t>
  </si>
  <si>
    <t>Z 125 (PN10) z ročnim kolesom</t>
  </si>
  <si>
    <t>Z 150 (PN10) z ročnim kolesom</t>
  </si>
  <si>
    <t>Z 50 (PN10) z elektromotornim pogonom (AUMA)</t>
  </si>
  <si>
    <t>Z 80 (PN10) z elektromotornim pogonom (AUMA)</t>
  </si>
  <si>
    <t>Z 125 (PN10) z elektromotornim pogonom (AUMA)</t>
  </si>
  <si>
    <t xml:space="preserve">Loputa z ročko, DN50, za medprirobnično vgrajevanje, z EPDM tesnilom ter diskom iz nerjavečega jekla </t>
  </si>
  <si>
    <t>Nepovratni ventil</t>
  </si>
  <si>
    <t>DN65</t>
  </si>
  <si>
    <t>DN80</t>
  </si>
  <si>
    <t>DN125</t>
  </si>
  <si>
    <t>Vodovodne armature in hidromehanska oprema</t>
  </si>
  <si>
    <t>Kombinirani zračnik s prirobnico, PN10</t>
  </si>
  <si>
    <t>Zr DN50</t>
  </si>
  <si>
    <t>Zr DN100</t>
  </si>
  <si>
    <t xml:space="preserve">Izvedba hoizontalnega vgradnega zračnika z mrežico proti mrčesu,  v čelni steni armaturne stene, premer zračnika  φ150 mm, iz INOX AISI 304 materiala, vključno z nabavo, dobavo in vgradnjo. </t>
  </si>
  <si>
    <t xml:space="preserve">Izvedba vertikalnega zračnika iz inox jeklene cevi AISI 304, dimenzije φ159 mm x 4,5 mm, dolžine L=3,5 m, vključno s T kosom in cevjo za odvod kondenza, gobasto kapo in mrežico proti mrčesu. Cena vključuje nabavo, dobavo ter vgradnjo z vsemi deli, vključno z izvedbo odprtine v AB steni in tesnenjem spoja.  </t>
  </si>
  <si>
    <t>Nabava, dobava in montaža fiksne vstopne lestve za dostop v vodno celico vodohrana, s podaljšanim oprijemom za roke na strani vodne celice, dolžina lestve L= 1,2 + 4,2 m. Lestev se dobavi s konzolami za pritrditev na steno ter kompletnim vijačnim in pritrdilnim materialom. Pohodne prečke (stoplake) so iz U profila, s perforirano nedrsečo pohodno površino (luknje φ10 z navzgor zavihanim robom). Lestev, vsi elementi lestve ter pritrdilni material so iz nerjavečega jekla AISI 304, oziroma iz AISI 316 Ti (1.4571) - za elemente v stiku s klorirano vodo. Lestev izdelana skladno s standardom SIST EN 14396.</t>
  </si>
  <si>
    <t>Nabava, dobava in montaža fiksne vstopne lestve za dostop v spodnjo etažo objekta,  dolžina lestve L= 4,0 m. Lestev se dobavi s konzolami za pritrditev na steno ter kompletnim vijačnim in pritrdilnim materialom. Pohodne prečke (stoplake) so iz U profila, s perforirano nedrsečo pohodno površino (luknje φ10 z navzgor zavihanim robom). Lestev, vsi elementi lestve ter pritrdilni material so iz nerjavečega jekla AISI 304. Lestev izdelana skladno s standardom SIST EN 14396.</t>
  </si>
  <si>
    <t xml:space="preserve">Izvedba vertikalnega zračnika iz inox jeklene cevi AISI 304, dimenzije φ159 mm x 4,5 mm, dolžine L=2,5 m, vključno s T kosom in cevjo za odvod kondenza, gobasto kapo in mrežico proti mrčesu. Cena vključuje nabavo, dobavo ter vgradnjo z vsemi deli, vključno z izvedbo odprtine v AB steni in tesnenjem spoja.  </t>
  </si>
  <si>
    <t xml:space="preserve">Zunanja sanacija lokalnih aktivnih vdorov vode, mehanska odstranitev betona na območju poškodb, čiščenje in protikorozijska zaščita armature ter reprofilacija (izravnava) osnovnega prereza, v povprečni debelini do 3 cm s polimeriziranimi mikroarmiranimi sanacijskimi maltami ustrezne granulacije. Ocenjena količina je 20% celotne zunanje površine. Obračun po dejanskih količinah. </t>
  </si>
  <si>
    <t>Nabava, dobava in montaža nosilnega IPE200 jeklenega profila L=4,5 m, iz INOX materiala AISI 316 Ti (1.4571). Razširjena odprtina v AB plošči se pod stropom dodatno ojača z montažo profila v stene vodne celice. Cena vsebuje vsa potrebna dela, vključno z obdelavo in varjenjem nastavkov za pritrjevanje ter ves pritrdilni vijačni material. Vsi vgrajeni kovinski materiali morajo biti iz INOX materiala kvalitete AISI 316 Ti (1.4571).</t>
  </si>
  <si>
    <t xml:space="preserve">Notranja sanacija lokalnih aktivnih vdorov vode, mehanska odstranitev betona na območju poškodb, čiščenje in protikorozijska zaščita armature ter reprofilacija (izravnava) osnovnega prereza, v povprečni debelini do 3 cm s polimeriziranimi mikroarmiranimi sanacijskimi maltami ustrezne granulacije. Predvidi se celotna površina stropa in del sten vodne celice nad nivojem vode. Obračun po dejanskih količinah. </t>
  </si>
  <si>
    <t>Fina sanacija betona: fina zgladitev s sanacijsko malto razreda R3 na podlagi kristalizacije in funkcijo samoceljenja razpok, vključno z nego malte.</t>
  </si>
  <si>
    <t xml:space="preserve">Izdelava zaokorožnice na stiku med steno in talno ploščo vodne celice s sanacijsko malto razreda R3 s funkcijo kristalizacije in samoceljenja </t>
  </si>
  <si>
    <t>Izvedba finalnega premaza z vodotesnim materialom s funkcijo kristalizacije in samoceljenja (naprimer XYPEX ali enakovredno), vključno z nego premaza.  Vsi vgrajeni materiali morajo ustrezati zakonsko določenim predpisom in zahtevam o primernosti materialov pri stiku s pitno vodo.</t>
  </si>
  <si>
    <t>Čiščenje obstoječe površine po odkopu zunanjega dela vodne celice in odstranjevanje stare dotrajane hidroizolacije z visokotlačnim vodnim curkom. Čiščenje se izvede do zdrave betonske podlage.</t>
  </si>
  <si>
    <t xml:space="preserve">Strojni zasip nad krovno ploščo vodne in armaturne celice objekta, v višini h=80 cm, z ustreznim izkopanim materialom, z izločevanjem kamenja nad fi 10 cm oz. po navodilih nadzora. </t>
  </si>
  <si>
    <t>Izvedba drenažnega obsipa zunanje cisterne s prano separacijo 16-32 mm, zavitega v zaščitni sloj ovojnega filca.</t>
  </si>
  <si>
    <t>Izdelava enostranskega opaža višine 10 cm (za izvedbo naklonskega estriha), po obodu okrogle stopne plošče vodne celice.</t>
  </si>
  <si>
    <t xml:space="preserve">Visokotlačno čiščenje betonske površine z vodnim curkom pod pritiskom (min 400 bar) do čiste in zdrave betonske podlage, kot priprava za sanacijo notranjega dela vodne celice. </t>
  </si>
  <si>
    <t>17</t>
  </si>
  <si>
    <t>18</t>
  </si>
  <si>
    <t>Izdelava enostranskega ravnega opaža višine 10 cm (za izvedbo naklonskega estriha), po obodu stopne plošče armaturne celice.</t>
  </si>
  <si>
    <t>Elektronski tlačni senzor z LED prikazovalnikom vrednosti ter signalnim izhodom z možnostjo integracije v CNS (naprimer WIKA PSD 30 ali enakovredno). Cena vključuje nabavo, dobavo in vgradnjo ter zagon naprave.</t>
  </si>
  <si>
    <t>Dobava in montaža krogelnega ventila z izpustom DN15</t>
  </si>
  <si>
    <t>Dobava in montaža pipice za vzorčenje DN15 (1/2")</t>
  </si>
  <si>
    <t>Dobava in montaža manometra DN15, z glicerinskim polnjenjem, merilno območje 0-10 bar.</t>
  </si>
  <si>
    <t>Zalivanje in tesnenje odprtin odstranjenih obstoječih vodovodnih cevi (DN100) skozi AB steno vodne celice. Cena vsebuje izdelavo opaža, čiščenje in premaz površine s sintetično emulzijo za povečanje sprijemnosti novega in starega betona, zalivanje odprtin z betonom z dodatkom ekspanzitorja. V času strjevanja se po globini odprtine odstrani cca 2-3 cm svežega betona in se manjajoči del do polne reprofilacije prereza nadomesti s sanacijsko malto s funkcijo kristalizacije in samoceljenja. Vkčljučno z nego malte.</t>
  </si>
  <si>
    <t xml:space="preserve">Izdelava provizorija in vseh obvodov za zagotavljanje nemotene oskrbe s pitno vodo v času gradnje in obnove vodohrana. Provizorij se izvede iz PE cevi d90/d110 z vsemi spojnimi kosi in zapornimi armaturami, vključno z dezinfekcijo in vsemi prevezavami. Ocenjena vrednost. Obračun po dejanskih stroških.   </t>
  </si>
  <si>
    <t>VIII.1</t>
  </si>
  <si>
    <t>VIII.2</t>
  </si>
  <si>
    <t>VIII.3</t>
  </si>
  <si>
    <t>Vodovodne cevi</t>
  </si>
  <si>
    <t>Cevi NL DN 125 (SIST EN 545 / ISO 2531, C40), dolžina cevi l=6,0 m/kos. Standard spoj ali enakovredno.</t>
  </si>
  <si>
    <t>Cevi NL DN 150 (SIST EN 545 / ISO 2531, C40), dolžina cevi l=6,0 m/kos. Standard spoj ali enakovredno.</t>
  </si>
  <si>
    <t>Spojni kos - univerzalna prehodna spojka - DVOJNA</t>
  </si>
  <si>
    <t>DN50</t>
  </si>
  <si>
    <t>Spojni kos s prirobnico in obojko. Standard spoj ali enakovredno - nodularna litina.</t>
  </si>
  <si>
    <t>Lok z vrtljivo prirobnico - nodularna litina.</t>
  </si>
  <si>
    <t>3.3</t>
  </si>
  <si>
    <t>Spojni kos z dvema prirobnicama, iz nerjavečega jekla AISI 316 Ti (1.4571), vključno z varjenjem spojev.</t>
  </si>
  <si>
    <t>Spojni kos s prirobnico, iz nerjavečega jekla AISI 316 Ti (1.4571), vključno z varjenjem spojev.</t>
  </si>
  <si>
    <t xml:space="preserve">FF DN50, L= 890 mm </t>
  </si>
  <si>
    <t xml:space="preserve">FFQ DN125 - 90° </t>
  </si>
  <si>
    <t>E DN125</t>
  </si>
  <si>
    <t xml:space="preserve">FF DN50, L= 200 mm </t>
  </si>
  <si>
    <t xml:space="preserve">FF DN50, L= 750 mm </t>
  </si>
  <si>
    <t xml:space="preserve">FF DN50, L= 1460 mm </t>
  </si>
  <si>
    <t xml:space="preserve">FF DN50, L= 3500 mm </t>
  </si>
  <si>
    <t xml:space="preserve">FF DN50, L= 1030 mm </t>
  </si>
  <si>
    <t xml:space="preserve">FF DN50, L= 1040 mm </t>
  </si>
  <si>
    <t xml:space="preserve">FF DN50, L= 190 mm </t>
  </si>
  <si>
    <t xml:space="preserve">FF DN65, L= 580 mm </t>
  </si>
  <si>
    <t xml:space="preserve">FF DN65, L= 200 mm </t>
  </si>
  <si>
    <t xml:space="preserve">FF DN65, L= 300 mm </t>
  </si>
  <si>
    <t xml:space="preserve">FF DN80, L= 200 mm </t>
  </si>
  <si>
    <t xml:space="preserve">FF DN80, L= 300 mm </t>
  </si>
  <si>
    <t xml:space="preserve">FF DN80, L= 1040 mm </t>
  </si>
  <si>
    <t xml:space="preserve">FF DN80, L= 1220 mm </t>
  </si>
  <si>
    <t xml:space="preserve">FF DN80, L= 500 mm </t>
  </si>
  <si>
    <t xml:space="preserve">FF DN80, L= 590 mm </t>
  </si>
  <si>
    <t xml:space="preserve">FF DN80, L= 670 mm </t>
  </si>
  <si>
    <t xml:space="preserve">FF DN80, L= 180 mm </t>
  </si>
  <si>
    <t xml:space="preserve">FF DN80, L= 1330 mm </t>
  </si>
  <si>
    <t xml:space="preserve">FF DN80, L= 900 mm </t>
  </si>
  <si>
    <t xml:space="preserve">FF DN80, L= 2340 mm </t>
  </si>
  <si>
    <t xml:space="preserve">FF DN80, L= 730 mm </t>
  </si>
  <si>
    <t xml:space="preserve">FF DN80, L= 1380 mm </t>
  </si>
  <si>
    <t xml:space="preserve">FF DN80, L= 1000 mm </t>
  </si>
  <si>
    <t xml:space="preserve">FF DN100, L= 200 mm </t>
  </si>
  <si>
    <t xml:space="preserve">FF DN100, L= 300 mm </t>
  </si>
  <si>
    <t xml:space="preserve">FF DN125, L= 700 mm </t>
  </si>
  <si>
    <t xml:space="preserve">FF DN125, L= 730 mm </t>
  </si>
  <si>
    <t xml:space="preserve">FF DN125, L= 400 mm </t>
  </si>
  <si>
    <t xml:space="preserve">FF DN125, L= 2500 mm </t>
  </si>
  <si>
    <t xml:space="preserve">FF DN125, L= 2070 mm </t>
  </si>
  <si>
    <t xml:space="preserve">FF DN125, L= 360 mm </t>
  </si>
  <si>
    <t xml:space="preserve">FF DN125, L= 630 mm </t>
  </si>
  <si>
    <t xml:space="preserve">FF DN125, L= 190 mm </t>
  </si>
  <si>
    <t xml:space="preserve">FF DN125, L= 150 mm </t>
  </si>
  <si>
    <t xml:space="preserve">FF DN125, L= 1330 mm </t>
  </si>
  <si>
    <t xml:space="preserve">FF DN125, L= 1200 mm </t>
  </si>
  <si>
    <t xml:space="preserve">FF DN125, L= 3320 mm </t>
  </si>
  <si>
    <t xml:space="preserve">FF DN125, L= 800 mm </t>
  </si>
  <si>
    <t xml:space="preserve">FF DN125, L= 1250 mm </t>
  </si>
  <si>
    <t xml:space="preserve">FF DN125, L= 500 mm </t>
  </si>
  <si>
    <t xml:space="preserve">FF DN125, L= 390 mm </t>
  </si>
  <si>
    <t xml:space="preserve">FF DN125, L= 200 mm </t>
  </si>
  <si>
    <t xml:space="preserve">FF DN125, L= 1400 mm </t>
  </si>
  <si>
    <t xml:space="preserve">FF DN150, L= 1000 mm </t>
  </si>
  <si>
    <t xml:space="preserve">F DN80, L= 2240 mm </t>
  </si>
  <si>
    <t xml:space="preserve">F DN125, L= 3250 mm </t>
  </si>
  <si>
    <t xml:space="preserve">F DN125, L= 1000 mm </t>
  </si>
  <si>
    <t xml:space="preserve">F DN125, L= 300 mm </t>
  </si>
  <si>
    <t xml:space="preserve">F DN150, L= 2360 mm </t>
  </si>
  <si>
    <t>Prirobnični lok, iz nerjavečega jekla AISI 316 Ti (1.4571), vključno z varjenjem spojev.</t>
  </si>
  <si>
    <t>5.1</t>
  </si>
  <si>
    <t>FFQ DN50 - 90°</t>
  </si>
  <si>
    <t>FFQ DN65 - 90°</t>
  </si>
  <si>
    <t>FFQ DN80 - 90°</t>
  </si>
  <si>
    <t>FFQ DN125 - 90°</t>
  </si>
  <si>
    <t>FFK DN125 - 45°</t>
  </si>
  <si>
    <t>FFK DN150 - 22,5°</t>
  </si>
  <si>
    <t>6.1</t>
  </si>
  <si>
    <t>T prirobnični kos za odcep, iz nerjavečega jekla AISI 316 Ti (1.4571), vključno z varjenjem spojev.</t>
  </si>
  <si>
    <t>6.2</t>
  </si>
  <si>
    <t>6.3</t>
  </si>
  <si>
    <t>6.4</t>
  </si>
  <si>
    <t>6.5</t>
  </si>
  <si>
    <t>6.6</t>
  </si>
  <si>
    <t>6.7</t>
  </si>
  <si>
    <t>T kos DN50/DN50</t>
  </si>
  <si>
    <t>T kos DN65/DN65</t>
  </si>
  <si>
    <t>T kos DN80/DN80</t>
  </si>
  <si>
    <t>TT kos DN80/DN80</t>
  </si>
  <si>
    <t>T kos DN125/DN65</t>
  </si>
  <si>
    <t>T kos DN125/DN125</t>
  </si>
  <si>
    <t>T kos DN150/DN80</t>
  </si>
  <si>
    <t>Vtočni kos s prirobnico, iz nerjavečega jekla AISI 316 Ti (1.4571), vključno z varjenjem spojev.</t>
  </si>
  <si>
    <t>9.1</t>
  </si>
  <si>
    <t>9.2</t>
  </si>
  <si>
    <t>Sesalna košara, iz nerjavečega jekla AISI 316 Ti (1.4571), vključno z varjenjem spojev.</t>
  </si>
  <si>
    <t>DN150</t>
  </si>
  <si>
    <t>Prirobnični reducirni kos, iz nerjavečega jekla AISI 316 Ti (1.4571), vključno z varjenjem spojev.</t>
  </si>
  <si>
    <t>FFR DN65/DN50</t>
  </si>
  <si>
    <t>19</t>
  </si>
  <si>
    <t>20</t>
  </si>
  <si>
    <t>20.1</t>
  </si>
  <si>
    <t>20.2</t>
  </si>
  <si>
    <t>20.4</t>
  </si>
  <si>
    <t>20.7</t>
  </si>
  <si>
    <t>20.6</t>
  </si>
  <si>
    <t>20.3</t>
  </si>
  <si>
    <t>20.5</t>
  </si>
  <si>
    <t>20.8</t>
  </si>
  <si>
    <t>21</t>
  </si>
  <si>
    <t>22</t>
  </si>
  <si>
    <t>22.1</t>
  </si>
  <si>
    <t>22.2</t>
  </si>
  <si>
    <t>23</t>
  </si>
  <si>
    <t>23.1</t>
  </si>
  <si>
    <t>23.2</t>
  </si>
  <si>
    <t>23.3</t>
  </si>
  <si>
    <t>24</t>
  </si>
  <si>
    <t>25</t>
  </si>
  <si>
    <t>26</t>
  </si>
  <si>
    <t>27</t>
  </si>
  <si>
    <t>7.3</t>
  </si>
  <si>
    <t>7.4</t>
  </si>
  <si>
    <t>7.5</t>
  </si>
  <si>
    <t>FFR DN80/DN50</t>
  </si>
  <si>
    <t>FFR DN80/DN65</t>
  </si>
  <si>
    <t>FFR DN125/DN80</t>
  </si>
  <si>
    <t>FFR DN150/DN100</t>
  </si>
  <si>
    <t>Objekt: Vodovod Zajetje Zarobar - VH Petelinov grič - VH Hlavče njive - VH Gorenja vas</t>
  </si>
  <si>
    <t>Del objekta: AB jašek 1,6 x 2,0 x 2,0 m</t>
  </si>
  <si>
    <t>Tesarska dela</t>
  </si>
  <si>
    <t>Zidarska dela</t>
  </si>
  <si>
    <t>Obrtniška dela</t>
  </si>
  <si>
    <t xml:space="preserve">Površinski odkop humusnega sloja debeline 10-15 cm z odrezom in odstranitvijo zgornje plasti travne ruše ter odrivom do 10 m od roba izkopa. </t>
  </si>
  <si>
    <t>Odvoz viška izkopanega materiala na trajno deponijo, z nakladanjem, razkladanjem, razprostiranjem in plačilom takse. Vključeni so vsi stroški deponiranja.</t>
  </si>
  <si>
    <t>Humusiranje travnih površin s poprej odstranjenim humusom ter razplaniranje viška humusa ob trasi.</t>
  </si>
  <si>
    <t>kg</t>
  </si>
  <si>
    <t>Vgradnja kovinskih izdelkov v beton, teže do 100 kg.</t>
  </si>
  <si>
    <t xml:space="preserve">Dobava in montaža pohodne rešetke iz nerjaveče pločevine AISI 304 dimenzije 40 x 40 cm. </t>
  </si>
  <si>
    <t xml:space="preserve">AB JAŠEK 1,6 x 2,0 x 2,0 m: </t>
  </si>
  <si>
    <t>Priprava gradbišča, odstranitev eventuelnih ovir in utrditev delovnega platoja. Po končanih delih se gradbišče pospravi in vzpostavi v prvotno stanje. Obračun po dejanskih stroških - UPOŠTEVANO PRI TRASI VODOVODA</t>
  </si>
  <si>
    <t>Črpanje vode iz gradbene jame oziroma jarka v času izkopa in montaže vodovoda, vključno z ustreznim črpalnim in pogonskim agregatom ter vsemi spremljajočimi deli. Izvedbo z vpisom v gradbeni dnevnik potrdi nadzorni organ, obračuna se po dejanskih količinah - UPOŠTEVANO PRI TRASI VODOVODA</t>
  </si>
  <si>
    <t>Nabava, dobava in montaža fiksne vstopne lestve z izvlečnim drogom,  dolžina lestve L= 2,3 m. Lestev se dobavi s konzolami za pritrditev na steno ter kompletnim vijačnim in pritrdilnim materialom. Pohodne prečke (stoplake) so iz U profila, s perforirano nedrsečo pohodno površino (luknje φ10 z navzgor zavihanim robom). Lestev, vsi elementi lestve ter pritrdilni material so iz nerjavečega jekla AISI 304. Lestev izdelana skladno s standardom SIST EN 14396.</t>
  </si>
  <si>
    <t>Strojni zasip gradbene jame za objektom in izdelava nasipa z ustreznim izkopanim materialom ob in nad objektom, z izločevanjem kamenja nad fi 10 cm oz. po navodilih nadzora, s komprimacijo v plasteh do predpisane zbitosti (92% za zelene površine, 98% za prometne površine - po standardnem Proktojevem postopku).</t>
  </si>
  <si>
    <t xml:space="preserve">AB JAŠEK 2,0 x 3,6 x 2,2 m: </t>
  </si>
  <si>
    <t>Nabava, dobava in montaža fiksne vstopne lestve z izvlečnim drogom,  dolžina lestve L= 2,5 m. Lestev se dobavi s konzolami za pritrditev na steno ter kompletnim vijačnim in pritrdilnim materialom. Pohodne prečke (stoplake) so iz U profila, s perforirano nedrsečo pohodno površino (luknje φ10 z navzgor zavihanim robom). Lestev, vsi elementi lestve ter pritrdilni material so iz nerjavečega jekla AISI 304. Lestev izdelana skladno s standardom SIST EN 14396.</t>
  </si>
  <si>
    <t>E DN150</t>
  </si>
  <si>
    <t xml:space="preserve">FFQ DN150 - 90° </t>
  </si>
  <si>
    <t>T prirobnični kos za odcep</t>
  </si>
  <si>
    <t>T 150 / 100</t>
  </si>
  <si>
    <t>T 150 / 80</t>
  </si>
  <si>
    <t>T 150 / 50</t>
  </si>
  <si>
    <t xml:space="preserve">Prirobnični reducirni kos </t>
  </si>
  <si>
    <t>FFR 150 / 100</t>
  </si>
  <si>
    <t>FFR 100 / 80</t>
  </si>
  <si>
    <t>Z 50 (PN10) z ročnim kolesom</t>
  </si>
  <si>
    <t>20.9</t>
  </si>
  <si>
    <t>Montažno-demontažni kos</t>
  </si>
  <si>
    <t>MDK 150</t>
  </si>
  <si>
    <t>DN50 (PE d63)</t>
  </si>
  <si>
    <t xml:space="preserve">Spojni kos - prirobnična spojka za PE cev - ENOJNA </t>
  </si>
  <si>
    <t>DN100 (PE d110)</t>
  </si>
  <si>
    <t>INOX cev DN 80 (fi 88,9mm)</t>
  </si>
  <si>
    <t>INOX cev DN 125 (fi 139,7mm)</t>
  </si>
  <si>
    <t>INOX cev DN 150 (fi 168,3mm)</t>
  </si>
  <si>
    <t xml:space="preserve">Dobava in montaža kombiniranega merilnika pretoka DN80 z integriranim glavnim in obtočnim vodomerom, za merjenje požarne in dnevne porabe ter detekcijo iztekanja vode na sekundarnih vejah. Vodomera sta opremljena s številčnico in kodirnikom za neposredno odčitavanje preko podatkovnega protokola - povezava s CNS (naprimer Sensus MeiTwin ali enakovredno).  </t>
  </si>
  <si>
    <t>Z 65</t>
  </si>
  <si>
    <t>Z 80</t>
  </si>
  <si>
    <t>Z 100</t>
  </si>
  <si>
    <t>Z 125</t>
  </si>
  <si>
    <t>Z 150</t>
  </si>
  <si>
    <t>ZR 100</t>
  </si>
  <si>
    <t>Montaža EV zasunov, zračnikov in nepovratnih ventilov  v AB jašku ali objektu.</t>
  </si>
  <si>
    <t>Z 50 z elektromotornim pogonom (AUMA)</t>
  </si>
  <si>
    <t>Z 80 z elektromotornim pogonom (AUMA)</t>
  </si>
  <si>
    <t>Z 125 z elektromotornim pogonom (AUMA)</t>
  </si>
  <si>
    <t>loputa DN50</t>
  </si>
  <si>
    <t>Igelni ventil DN100 z el. motornim pogonom (AUMA)</t>
  </si>
  <si>
    <t>Nepovratni ventil DN65</t>
  </si>
  <si>
    <t>Nepovratni ventil DN80</t>
  </si>
  <si>
    <t>Nepovratni ventil DN125</t>
  </si>
  <si>
    <t>6.8</t>
  </si>
  <si>
    <t>6.9</t>
  </si>
  <si>
    <t>6.10</t>
  </si>
  <si>
    <t>6.11</t>
  </si>
  <si>
    <t>6.12</t>
  </si>
  <si>
    <t>6.13</t>
  </si>
  <si>
    <t>6.14</t>
  </si>
  <si>
    <t>6.15</t>
  </si>
  <si>
    <t>6.16</t>
  </si>
  <si>
    <t xml:space="preserve">Nabava, dobava in montaža žabjega pokrova DN200 na PVC cev. Montaža se izvede v jašku zunaj objekta. </t>
  </si>
  <si>
    <t>Nabava, transport, namestitev in izdelava poglobitve jaška iz  PE rebraste cevi premera φ500 cm, vključno s privarjenim dnom iz PE materiala, višina jaška h=0,5 m. V ceni je vključeno planiranje in utrjevanje podlage, izdelava ležišča iz betona C12/15 debeline d=15 cm ter nabava in kasnejša vgradnja pohodne rešetke z okvirjem, iz INOX AISI304 materiala, dimenzija rešetke 50 x 50 cm. Rešetka se vgradi v višini zaključnega pohodnega sloja spodnje plošče jaška</t>
  </si>
  <si>
    <t>NL DN 150 (razvodni jašek)</t>
  </si>
  <si>
    <t>PE d63 (razvodni jašek)</t>
  </si>
  <si>
    <t>PE d110 (razvodni jašek)</t>
  </si>
  <si>
    <t>INOX cev DN 80 (fi 88,9mm) - armaturna celica</t>
  </si>
  <si>
    <t>INOX cev DN 125 (fi 139,7mm) - armaturna celica</t>
  </si>
  <si>
    <t>INOX cev DN 150 (fi 168,3mm) - armaturna celica</t>
  </si>
  <si>
    <t xml:space="preserve">Nabava, dobava in vgradnja zunanje, v zemljo vkopane tlačne posode iz armiranega poliestra, za hidrostatične tlake 3 bar, volumen posode 8 m3, premer posode DN1600, dolžina L=4,6 m, z vstopno servisno odprtino DN800, slepo prirobnico DN800 ter vstopnim zaščitnim jaškom premera fi 1200 mm. Vstopni jašek se pod pokrovom toplotno izolira. Na prirobnici DN800 se izvede prirobnični priključek DN100 (za odzračevanje) ter priključek DN25 (za vgradnjo merilne sonde), po detajlu (AMT projekt). V ceno je vključen ves spojni vijačni material. Vsi vgrajeni materiali morajo ustrezati zakonsko določenim predpisom in zahtevam o primernosti materialov pri stiku s pitno vodo. </t>
  </si>
  <si>
    <t>Nabava, montaža in demontaža dvostranskega vertikalnega varovalnega opaža za razpiranje sten izkopa po tehnologiji izvajalca (za izkop kanala do ponikovalnice).</t>
  </si>
  <si>
    <t>Strojni zasip jarka kanalizacije z ustreznim izkopanim materialom, z izločevanjem kamenja nad fi 10 cm oz. po navodilih nadzora, s komprimacijo v plasteh do predpisane zbitosti 92% za zelene površine (po standardnem Proktojevem postopku), skupaj z  dovozom materiala iz začasne deponije.</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</si>
  <si>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</si>
  <si>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</si>
  <si>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</si>
  <si>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</si>
  <si>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</si>
  <si>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</si>
  <si>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</si>
  <si>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</si>
  <si>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</si>
  <si>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</si>
  <si>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</si>
  <si>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</si>
  <si>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</si>
  <si>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</si>
  <si>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</si>
  <si>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</si>
  <si>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</si>
  <si>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</si>
  <si>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</si>
  <si>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</si>
  <si>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</si>
  <si>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</si>
  <si>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</si>
  <si>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</si>
  <si>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</si>
  <si>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</si>
  <si>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</si>
  <si>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</si>
  <si>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</si>
  <si>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</si>
  <si>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8.1</t>
  </si>
  <si>
    <t>8.2</t>
  </si>
  <si>
    <t>8.3</t>
  </si>
  <si>
    <t>8.4</t>
  </si>
  <si>
    <t>8.5</t>
  </si>
  <si>
    <t>8.6</t>
  </si>
  <si>
    <t>9.3</t>
  </si>
  <si>
    <t>9.4</t>
  </si>
  <si>
    <t>9.5</t>
  </si>
  <si>
    <t>9.6</t>
  </si>
  <si>
    <t>9.7</t>
  </si>
  <si>
    <t>10.5</t>
  </si>
  <si>
    <t>10.4</t>
  </si>
  <si>
    <t>12.1</t>
  </si>
  <si>
    <t>12.2</t>
  </si>
  <si>
    <t>13.1</t>
  </si>
  <si>
    <t>13.2</t>
  </si>
  <si>
    <t>13.3</t>
  </si>
  <si>
    <t>14.1</t>
  </si>
  <si>
    <t>14.2</t>
  </si>
  <si>
    <t>28</t>
  </si>
  <si>
    <t>Projektantski nadzor.</t>
  </si>
  <si>
    <t>Izdelava geodetskega načrta izvedenega objekta in novega stanja okolice po končani gradnji, vključno s pridobitvijo potrdila o vrisu zgrajenega objekta v kataster javne infrastrukture.</t>
  </si>
  <si>
    <t xml:space="preserve">Izvajanje nadzora nad izgradnjo. Nadzor vršijo pristojne službe za upravljanje in vzdrževanje ostalih komunalnih napeljav in ostale prizadete organizacije. Obračun po dejanskih stroških. </t>
  </si>
  <si>
    <t>11.</t>
  </si>
  <si>
    <t>11.1</t>
  </si>
  <si>
    <t>11.2</t>
  </si>
  <si>
    <t>1.</t>
  </si>
  <si>
    <t>2.</t>
  </si>
  <si>
    <t>3.</t>
  </si>
  <si>
    <t>4.</t>
  </si>
  <si>
    <t>5.</t>
  </si>
  <si>
    <t>6.</t>
  </si>
  <si>
    <t>7.</t>
  </si>
  <si>
    <t>SKUPAJ VREDNOST PROJEKTA:</t>
  </si>
  <si>
    <t>VH PETELINOV GRIČ</t>
  </si>
  <si>
    <t>Objekt: VODOVOD ZAJETJE ZAROBAR - VH PETELINOV GRIČ - VH HLAVČE NJIVE - VH GORENJA VAS</t>
  </si>
  <si>
    <t>AB JAŠEK 2,0 x 3,6 x 2,2 m - 3 kom</t>
  </si>
  <si>
    <t>AB JAŠEK 1,6 x 2,0 x 2,0 m - 1 kom</t>
  </si>
  <si>
    <t>VH SUŠA</t>
  </si>
  <si>
    <t>VH GORENJE BRDO</t>
  </si>
  <si>
    <t>VH HLAVČE NJIVE</t>
  </si>
  <si>
    <t>OPOMBA:</t>
  </si>
  <si>
    <t xml:space="preserve"> - vodovod ZS - ZZ</t>
  </si>
  <si>
    <t xml:space="preserve"> - primarni vodovod odsek 1: Zajetje Zarobar - VH Petelinov grič</t>
  </si>
  <si>
    <t xml:space="preserve"> - sekundarni vodovod 1</t>
  </si>
  <si>
    <t>8.</t>
  </si>
  <si>
    <t>9.</t>
  </si>
  <si>
    <t>10.</t>
  </si>
  <si>
    <t xml:space="preserve"> - primarni vodovod odsek 2: VH Petelinov grič - VH Gorenja vas</t>
  </si>
  <si>
    <t xml:space="preserve"> - sekundarni vodovod 3</t>
  </si>
  <si>
    <t xml:space="preserve"> - sekundarni vodovod 3.1</t>
  </si>
  <si>
    <t>Del objekta: VH Suša</t>
  </si>
  <si>
    <t>SKUPAJ VREDNOST DEL (z DDV) - VH SUŠA:</t>
  </si>
  <si>
    <t xml:space="preserve">VH SUŠA: </t>
  </si>
  <si>
    <t xml:space="preserve">Izdelava provizorija in vseh obvodov za zagotavljanje nemotene oskrbe s pitno vodo v času gradnje in obnove vodohrana. Provizorij se izvede iz PE cevi d63/d90 z vsemi spojnimi kosi in zapornimi armaturami, vključno z dezinfekcijo in vsemi prevezavami. Ocenjena vrednost. Obračun po dejanskih stroških.   </t>
  </si>
  <si>
    <t>Porušitev in odstranitev starih vodovodnih cevi in armatur, odvoz na stalno gradbeno deponijo, vključno s plačilom takse.</t>
  </si>
  <si>
    <t>Sanacija obstoječe vodne in armaturne celice</t>
  </si>
  <si>
    <t>VI.1</t>
  </si>
  <si>
    <t>VI.2</t>
  </si>
  <si>
    <t>VI.3</t>
  </si>
  <si>
    <t>Cestarska dela</t>
  </si>
  <si>
    <t>Gradbena dela</t>
  </si>
  <si>
    <t>Povezovalni vodovod ZS-ZZ, primarni vodovod odsek 1 in sekundarni vodovod 1:
Zaradi zelo strmega terena na delu trase so v popisih upoštevane dejanske dolžine cevi v naklonu in vse spremljajoče količine, katere odstopajo od dolžin navedenih v grafičnih prilogah (tlorisna projekcija)!</t>
  </si>
  <si>
    <t xml:space="preserve">Zakoličenje osi vodovoda z zavarovanjem osi ter oznako horizontalnih in vertikalnih lomov, oznako vozlišč in odcepov ter zakoličba mesta prevezave na obstoječi vodovod. </t>
  </si>
  <si>
    <t>Postavitev gradbenih profilov na mestih horizontalnih in vertikalnih lomov zakoličene osi trase ter določitev nivoja za merjenje globine izkopa in polaganje vodovoda. Obračun po dejanskih stroških.</t>
  </si>
  <si>
    <t>Zakoličba in oznaka križanja obstoječih komunalnih vodov s strani predstavnikov prizadetih komunalnih organizacij. Obračun po dejanskih stroških.</t>
  </si>
  <si>
    <t>Izvedba križanj projektiranega vodovoda z obstoječimi komunalnimi vodi in zaščita vodov pod nadzorom ter skladno s soglasji upravljalca vodov, vključno z obnovo opozorilnih trakov. Geodetski posnetek križanj in vnos v GIS sistem upravljalca. Obračun po dejanskih stroških.</t>
  </si>
  <si>
    <t>Izdelava provizoričnih dostopov do objektov preko izkopanih jarkov iz lesenih plohov debeline 5 cm. Na provizoričnih dostopih se izvede ograja iz desk in tramov. Material se večkrat uporabi.</t>
  </si>
  <si>
    <t>Črpanje vode iz gradbene jame oziroma jarka v času izkopa in montaže vodovoda, vključno z ustreznim črpalnim in pogonskim agregatom ter vsemi spremljajočimi deli. Izvedbo z vpisom v gradbeni dnevnik potrdi nadzorni organ, obračuna se po dejanskih količinah.</t>
  </si>
  <si>
    <t xml:space="preserve">Porušitev in odstranitev betonske povozne površine pred garažnim objektom (T175 - T176), z nakladanjem in odvozom na odlagališče gradbenih odpadkov, vključno s stroški deponiranja.  </t>
  </si>
  <si>
    <t>Porušitev in odstranitev makadamskega vozišča v debelini do 20 cm z nakladanjem, odvozom na začasno gradbeno deponijo , z razkladanjem.</t>
  </si>
  <si>
    <t>Porušitev in odstranitev obstoječe betonske kanalete širine 20-30 cm, z nakladanjem, odvozom na stalno gradbeno deponijo, vključno s plačilom takse.</t>
  </si>
  <si>
    <t>Nabava, montaža in demontaža dvostranskega vertikalnega varovalnega opaža za razpiranje sten izkopa po tehnologiji izvajalca.</t>
  </si>
  <si>
    <t>Strojni zasip jarka z ustreznim izkopanim materialom, z izločevanjem kamenja nad fi 10 cm oz. po navodilih nadzora, s komprimacijo v plasteh do predpisane zbitosti 92% za zelene površine (po standardnem Proktojevem postopku), skupaj z  dovozom materiala iz začasne deponije.</t>
  </si>
  <si>
    <t>Izdelava meritev zbitosti zasipa na območju ceste z izdelavo končnega poročila s strani pooblaščene organizacije.</t>
  </si>
  <si>
    <t>Izdelava zgornje zaključne plasti gozdne ceste v debelini 10 - 15 cm. Vgradi se primeren izkopani material, katerega se strojno nabija in primerno utrdi.</t>
  </si>
  <si>
    <t>Planiranje in zasipavanje obstoječega terena na območju od T95 do T97, v povprečni višini 20 cm, za zagotovitev zadostne višine terena. Ocenjena vrednost, obračun po dejanskih stroških glede na konfiguracijo terena.</t>
  </si>
  <si>
    <t>Pobrizg podlage pred asfaltiranjem z bitumensko emulzijo 0.4kg/m2.</t>
  </si>
  <si>
    <t>Dobava in ročno vgrajevanje betona C16/20, prereza do 0,09 m3/m1, za obbetoniranje vodovodne cevi na območju prečkanja vodotoka v dolžini L=11,6 m, vključno z vsemi horizontalnimi in vertikalnimi transporti in pomožnimi deli.</t>
  </si>
  <si>
    <t>V.1</t>
  </si>
  <si>
    <t>Cevi NL DN 125 (SIST EN 545 / ISO 2531, C40), dolžina cevi l=6,0 m/kos. Standard spoj ali enakovredno.
(Primarni vodovod odsek 1).</t>
  </si>
  <si>
    <t>Cevi NL DN 125 (SIST EN 545 / ISO 2531, C40), dolžina cevi l=6,0 m/kos. Standard spoj ali enakovredno (praznotok blatnika - ocenjena količina, obračun po dejansko izvedenih delih).</t>
  </si>
  <si>
    <t>V.2</t>
  </si>
  <si>
    <t>Spojni kos s prirobnico in obojko. Standard spoj ali enakovredno.</t>
  </si>
  <si>
    <t>E 80</t>
  </si>
  <si>
    <t>E 125</t>
  </si>
  <si>
    <t>Spojni kos s prirobnico.</t>
  </si>
  <si>
    <t>F 80</t>
  </si>
  <si>
    <t>F 125</t>
  </si>
  <si>
    <t>Spojni kos z dvema prirobnicama.</t>
  </si>
  <si>
    <t>FF 80, L=800 mm</t>
  </si>
  <si>
    <t>FF 80, L=1000 mm</t>
  </si>
  <si>
    <t>Reducirni kos z dvema prirobnicama.</t>
  </si>
  <si>
    <t>FFR 125 / 100</t>
  </si>
  <si>
    <t>FFR 100 / 50</t>
  </si>
  <si>
    <t>Lok z vrtljivo prirobnico.</t>
  </si>
  <si>
    <t xml:space="preserve">FFQ 125 - 90° </t>
  </si>
  <si>
    <t>5.2</t>
  </si>
  <si>
    <t xml:space="preserve">FFQ 80 - 90° </t>
  </si>
  <si>
    <t>5.3</t>
  </si>
  <si>
    <t xml:space="preserve">FFK 80 - 45° </t>
  </si>
  <si>
    <t>Račja noga z vrtljivo prirobnico</t>
  </si>
  <si>
    <t>N 80</t>
  </si>
  <si>
    <t>T 125 / 125</t>
  </si>
  <si>
    <t>T 100 / 80</t>
  </si>
  <si>
    <t>T 50 / 50</t>
  </si>
  <si>
    <t>Žabji pokrov z betonsko iztočno glavo</t>
  </si>
  <si>
    <t>DN 80</t>
  </si>
  <si>
    <t>DN 125</t>
  </si>
  <si>
    <t>Obojčni lok. Standardni spoj ali enakovredno.</t>
  </si>
  <si>
    <t xml:space="preserve">MMQ 125 - 90° </t>
  </si>
  <si>
    <t xml:space="preserve">MMK 125 - 45° </t>
  </si>
  <si>
    <t xml:space="preserve">MMK 125 - 22,5° </t>
  </si>
  <si>
    <t xml:space="preserve">MMK 125 - 11,25° </t>
  </si>
  <si>
    <t>Obojčni lok. UNI Ve ali enakovredno.</t>
  </si>
  <si>
    <t>Obojčni T kos s prirobničnim odcepom. Standardni spoj ali enakovredno</t>
  </si>
  <si>
    <t>MMA 125 / 50</t>
  </si>
  <si>
    <t>MMA 125 / 80</t>
  </si>
  <si>
    <t>Spojni kos - cev brez obojke</t>
  </si>
  <si>
    <t>13.</t>
  </si>
  <si>
    <t>Spojni kosi</t>
  </si>
  <si>
    <t>zobata spojka DN 80</t>
  </si>
  <si>
    <t>13.4</t>
  </si>
  <si>
    <t>zobata spojka DN 50</t>
  </si>
  <si>
    <t>Cestna kapa, ohišje kape in pokrov iz nodularne litine, bitumensko in dodatno protikorozijsko epoxi prašno zaščiten. Naleganje pokrova konusno z podaljšanim zobom. Pokrov v celoti odstranljiv. Možnost teleskopskega prilagajanja glede na teren, vključno s pripadajočo betonsko podložko.</t>
  </si>
  <si>
    <t>cestna kapa za zasun</t>
  </si>
  <si>
    <t>cestna kapa za odzračne garniture</t>
  </si>
  <si>
    <t>Vgradna teleskopska garnitura za zasune</t>
  </si>
  <si>
    <t>15.1</t>
  </si>
  <si>
    <t>DN 50 (h=1,2 - 2,0 m)</t>
  </si>
  <si>
    <t>15.2</t>
  </si>
  <si>
    <t>DN 80 (h=0,7 - 1,1 m)</t>
  </si>
  <si>
    <t>15.3</t>
  </si>
  <si>
    <t>DN 80 (h=1,2 - 2,0 m)</t>
  </si>
  <si>
    <t>15.4</t>
  </si>
  <si>
    <t>DN 125 (h=1,2 - 2,0 m)</t>
  </si>
  <si>
    <t>V.3</t>
  </si>
  <si>
    <t>Vodovodne armature</t>
  </si>
  <si>
    <t>Z 50 (PN16)</t>
  </si>
  <si>
    <t>Z 80 (PN16)</t>
  </si>
  <si>
    <t>1.3</t>
  </si>
  <si>
    <t>Z 80 (PN25)</t>
  </si>
  <si>
    <t>1.4</t>
  </si>
  <si>
    <t>Z 125 (PN25)</t>
  </si>
  <si>
    <t>1.5</t>
  </si>
  <si>
    <t>Z 125 (PN40)</t>
  </si>
  <si>
    <t>2.3</t>
  </si>
  <si>
    <t>2.4</t>
  </si>
  <si>
    <t>2.5</t>
  </si>
  <si>
    <t>2.6</t>
  </si>
  <si>
    <t>vodovodne cevi NL DN 125 C40 - STD spoj
(primarni vodovod odsek 1).</t>
  </si>
  <si>
    <t>2.7</t>
  </si>
  <si>
    <t>2.8</t>
  </si>
  <si>
    <t>vodovodne cevi NL DN 125 C40 - STD spoj
(praznotok blatnika).</t>
  </si>
  <si>
    <t>2.9</t>
  </si>
  <si>
    <t>vodovodne cevi NL DN 80 C40 - STD spoj
(praznotok blatnikov).</t>
  </si>
  <si>
    <t>Izvedba priključka -  prevezave na obstoječi vodovod. Obračun po dejanskih stroških porabe časa in materiala.</t>
  </si>
  <si>
    <t xml:space="preserve">Dobava in vgradnja betonske cevi premera fi 400, dolžine 3 m. Cev se položi na območju prečkanja potočka (med T42 in T43 - križanje "K1"). V ceno je vključena cena cevi, prenos in razvoz iz deponije do mesta vgradnje, spuščanje in polaganje na predhodno pripravljeno betonsko podlago ter izdelavo vtočne in iztočne glave. </t>
  </si>
  <si>
    <t>Montaža cevi iz nodularne litine po navodilih proizvajalca ter dokončna obdelava in zaščita spojev.</t>
  </si>
  <si>
    <t>vodovodne cevi NL DN 125 C40 - STD spoj
(upoštevano pri primarnem vodovodu odsek 1).</t>
  </si>
  <si>
    <t>vodovodne cevi NL DN 125 C40 - SDR spoj
(upoštevano pri praznotokih).</t>
  </si>
  <si>
    <t>5.4</t>
  </si>
  <si>
    <t>vodovodne cevi NL DN 80 C40 - SDR spoj
(upoštevano pri praznotokih).</t>
  </si>
  <si>
    <t>NL DN 125</t>
  </si>
  <si>
    <t xml:space="preserve">Montaža EV zasuna z vgradno teleskopsko garnituro, vključno z vgradnjo betonske podložke ter postavitvijo cestne kape na končno niveleto terena ali cestišča. </t>
  </si>
  <si>
    <t xml:space="preserve">Montaža zračnika - podzemna izvedba,  vključno s postavitvijo cestne kape ter betonske podložke. </t>
  </si>
  <si>
    <t>Nabava in obbetoniranje drogov signalnih tablic za oznako zasunov, odcepov za sekundarne vodovode, zračnike, jaške, ipd. Stebrički so iz jeklenih cevi d 40 mm, višine 1800 mm. Poraba betona (vključena dobava le-tega) do 0.25 m3/kos.</t>
  </si>
  <si>
    <t>Dobava in montaža tablic za označevanje vodovodnih armatur na drogove ali objekte.</t>
  </si>
  <si>
    <t>Tlačni preizkus vodovoda.</t>
  </si>
  <si>
    <t>Izpiranje in izvedba klornega šoka - dezinfekcija vodovoda.</t>
  </si>
  <si>
    <t>Izvajanje nadzora s strani geologa - geomehanika nad gradnjo v času izkopa gradbene jame na kritičnih odsekih trase.</t>
  </si>
  <si>
    <t>Del objekta: Povezovalni vodovod ZS-ZZ, primarni vodovod odsek 1 in sekundarni vodovod 1 (Odsek "A")</t>
  </si>
  <si>
    <t>SKUPAJ VREDNOST DEL (z DDV) - ODSEK  "A" :</t>
  </si>
  <si>
    <t>Priprava gradbišča v dolžini:
L=57,41 m (Povezovalni vodovod ZS-ZZ);
L=3.079,16 m (Primarni vodovod ODSEK 1); 
L=33,70 m (Sekundarni vodovod 1 - preostali del vodovoda se polaga v skupnem izkopu s primarnim vodovodom  ODSEK 1).
Odstranitev eventuelnih ovir in utrditev delovnega platoja. Po končanih delih se gradbišče pospravi in vzpostavi v prvotno stanje. Obračun po dejanskih stroških.</t>
  </si>
  <si>
    <t xml:space="preserve">Rušenje obstoječe kamnite škarpe, skupaj s podpiranjem in zavarovanjem preostalega dela objekta, z nakladanjem in odvozom na odlagališče gradbenih odpadkov, vključno s stroški deponiranja. </t>
  </si>
  <si>
    <t>Cevi NL DN 80 (SIST EN 545 / ISO 2531, C40), dolžina cevi l=6,0 m/kos. Standard spoj ali enakovredno (praznotok blatnikov - ocenjena količina, obračun po dejansko izvedenih delih).</t>
  </si>
  <si>
    <t>univerzalna spojka - dvojna DN50</t>
  </si>
  <si>
    <t>univerzalna spojka prirobnična - enojna  DN50</t>
  </si>
  <si>
    <t>vodovodne cevi PE 100 d50, 10 bar, SDR 17 (povezovalni vodovod ZS-ZZ).</t>
  </si>
  <si>
    <t>vodovodne cevi PE 100 d110, 10 bar, SDR 17 (sekundarni vodovod 1).</t>
  </si>
  <si>
    <t>vodovodne cevi PE 100 d110, 16 bar, SDR 11 (sekundarni vodovod 1).</t>
  </si>
  <si>
    <t>vodovodne cevi PE 100 d50, 10 bar, SDR 17
(primarni vodovod odsek 1).</t>
  </si>
  <si>
    <t>vodovodne cevi PE 100 d63, 10 bar, SDR 17
(primarni vodovod odsek 1).</t>
  </si>
  <si>
    <t>Izdelava PID projektne dokumentacije - UPOŠTEVANO PRI POPISU ODSEKA "A"</t>
  </si>
  <si>
    <t>Izdelava navodil za obratovanje in vzdrževanje objekta  - UPOŠTEVANO PRI POPISU ODSEKA "A"</t>
  </si>
  <si>
    <t>Del objekta: Primarni vodovod odsek 2, sekundarni vodovod 3 in sekudnarni vodovod 3.1 (Odsek "B")</t>
  </si>
  <si>
    <t>SKUPAJ VREDNOST DEL (z DDV) -  ODSEK "B":</t>
  </si>
  <si>
    <t>Priprava gradbišča v dolžini:
L=2.963,76 m (Primarni vodovod odsek 2);
L=7,75 m (Sekundarni vodovod 3 - preostali del vodovoda se polaga v skupnem izkopu s primarnim vodovodom ODSEK 2); 
L=102,04 m (Sekundarni vodovod 3.1).
Odstranitev eventuelnih ovir in utrditev delovnega platoja. Po končanih delih se gradbišče pospravi in vzpostavi v prvotno stanje. Obračun po dejanskih stroških.</t>
  </si>
  <si>
    <t>Porušitev in odstranitev makadamskega vozišča v debelini do 20 cm z nakladanjem, odvozom na stalno gradbeno deponijo , z razkladanjem in planiranjem na deponiji vključno s takso.</t>
  </si>
  <si>
    <t xml:space="preserve"> - 95% izkopa v zemljini IV. kategorije</t>
  </si>
  <si>
    <t>Ročni izkop jarka v strmem terenu globine 0,0-1,5 m, v terenu V. kategorije z odlaganjem materiala 1,0 m od roba izkopa. Upošteva se  5% izkopa v zemljini IV. kategorije.</t>
  </si>
  <si>
    <t>Izdelava nosilne plasti bituminizirane zmesi 
AC 22 base B 50/70 A3 v debelini 6 cm - LOKALNA CESTA (upoštevana je vgradnja na območju izkopa jarka vodovoda).</t>
  </si>
  <si>
    <t>F 100</t>
  </si>
  <si>
    <t>FF 100, L=500 mm</t>
  </si>
  <si>
    <t>FF 80, L=700 mm</t>
  </si>
  <si>
    <t>FF 80, L=500 mm</t>
  </si>
  <si>
    <t>FF 80, L=250 mm</t>
  </si>
  <si>
    <t>FF 50, L=500 mm</t>
  </si>
  <si>
    <t>N 100</t>
  </si>
  <si>
    <t>T 100 / 100</t>
  </si>
  <si>
    <t>T 100 / 50</t>
  </si>
  <si>
    <t>T 80 / 80</t>
  </si>
  <si>
    <t>T 80 / 50</t>
  </si>
  <si>
    <t xml:space="preserve">MMQ 100 - 90° </t>
  </si>
  <si>
    <t>Elektrovarilni material iz PE 100 opremljen za elektrofuzijsko varjenje.</t>
  </si>
  <si>
    <t>DN 100 (h=1,2 - 2,0 m)</t>
  </si>
  <si>
    <t>Z 80 (PN10-16)</t>
  </si>
  <si>
    <t>Z 100 (PN10-16)</t>
  </si>
  <si>
    <t>Avtomatska odzračna garnitura - podtalna izvedba, DN50, PN10. L=1055 mm (naprimer Hawle 9822 ali enakovredno).</t>
  </si>
  <si>
    <t xml:space="preserve">Nabava, dobava in montaža nadzemnega hidranta DN80 v lomljeni izvedbi, z možnostjo obračanja glave za 360ᵒ, s telesom iz INOX materiala, prirobničnim priključkom in EPDM tesnilom. Hidrant skladen s standardi SIST EN 14384 in SIST EN 1074-6. Hidrant je opremljen s tremi stabilnimi spojkami: 2 x tip C in 1 x tip B, z minimalnimi pretočnimi karakteristikami (Kv) po SIST EN 14384:2005.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 1074-6. </t>
  </si>
  <si>
    <t>vodovodne cevi PE100 d90, 10 bar, SDR17
(Primarni vodovod odsek 2).</t>
  </si>
  <si>
    <t>vodovodne cevi PE100 d90, 25 bar, SDR7,4
(Primarni vodovod odsek 2).</t>
  </si>
  <si>
    <t>vodovodne cevi PE100 d63, 10 bar, SDR17
(cev za oskrbo stanovanjskih hiš).</t>
  </si>
  <si>
    <t>vodovodne cevi PE100 d110, 10 bar, SDR17
(Sekundarni vodovod 3).</t>
  </si>
  <si>
    <t>vodovodne cevi PE100 d110, 16 bar, SDR11
(Sekundarni vodovod 3).</t>
  </si>
  <si>
    <t>vodovodne cevi PE100 d110, 10 bar, SDR17
(Sekundarni vodovod 3.1).</t>
  </si>
  <si>
    <t xml:space="preserve">vodovodne cevi PE100 d90, 10 bar, SDR17
(praznotoki blatnikov). </t>
  </si>
  <si>
    <t xml:space="preserve">Odsek "A" vsebuje popise sledečih vodovodov: </t>
  </si>
  <si>
    <t xml:space="preserve">Odsek "B" vsebuje popise sledečih vodovodov: </t>
  </si>
  <si>
    <t>gasilska spojka (vgrajena v jašku blatnika)</t>
  </si>
  <si>
    <t>T 65/ 50</t>
  </si>
  <si>
    <t>DN 50</t>
  </si>
  <si>
    <t>prirobnična spojka za PE cev - enojna  DN50</t>
  </si>
  <si>
    <t>Prirobnični reducirni kos</t>
  </si>
  <si>
    <t>FFR 80 / 65</t>
  </si>
  <si>
    <t>Montažno - demontažni kos</t>
  </si>
  <si>
    <t>MDK 65</t>
  </si>
  <si>
    <t>MDK 80</t>
  </si>
  <si>
    <t>Čistilni kos</t>
  </si>
  <si>
    <t>ČK DN 65</t>
  </si>
  <si>
    <t>ČK DN 80</t>
  </si>
  <si>
    <t xml:space="preserve">FFQ 50 - 90° </t>
  </si>
  <si>
    <t>FF 100, L=400 mm</t>
  </si>
  <si>
    <t>FF 50, L=300 mm</t>
  </si>
  <si>
    <t>FF 50, L=700 mm</t>
  </si>
  <si>
    <t>Avtomatski hidravlični ventil za redukcijo tlaka DN65, PN16. Telo ventila je izdelano iz nodularne litine z epoxy zaščito minimalno 250 mikronov. Membrana je ločena od zapirala iz nerjavečega jekla na katerem je tesnilni element. Prehod skozi ventil je lahko polni ali reduciran odvisno od pretočnih zahtev (27 m3/h). Sedež ventila je iz nerjavečega jekla. Možnost vgraditve elementa za nemoteno regulacijo pri manjših pretokih. Osovina iz nerjavečega jekla mora biti dvakrat uležajena; zgornji ležaj je vstavljen z vrha za preprečitev izpada. Ventil deluje na avtomatski hidravlični način in ima ločen pilot za nastavitev redukcije na 0,5 bar. Povezave so iz nerjavečega jekla. Opremljen mora biti z indikatorjem položaja, kontrolno enoto za nastavitev hitrost odpiranja in dvemi manometri na katerih lahko vidimo dejanski tlak v cevovodu tudi ob zaprtem kontrolnem krogu. Ventil je narejen v skladu s standardom EN1074-5, prirobnice po standardu EN1092, testiranje pa po standardu EN12266.</t>
  </si>
  <si>
    <t>Avtomatski hidravlični varnostni ventil za odvajanje preseženih tlakov v sistemu, DN50, PN16. Telo ventila je izdelano iz nodularne litine z epoxy zaščito minimalno 250 mikronov. Membrana je ločena od zapirala iz nerjavečega jekla na katerem je tesnilni element. Prehod skozi ventil je lahko polni ali reduciran odvisno od pretočnih zahtev (27 m3/h). Sedež ventila je iz nerjavečega jekla. Možnost vgraditve elementa za nemoteno regulacijo pri manjših pretokih. Osovina iz nerjavečega jekla mora biti dvakrat uležajena; zgornji ležaj je vstavljen z vrha za preprečitev izpada. Ventil deluje na avtomatski hidravlični način in ima ločen pilot za nastavitev redukcije na 0,5 bar. Povezave so iz nerjavečega jekla. Opremljen mora biti z indikatorjem položaja, kontrolno enoto za nastavitev hitrost odpiranja in dvemi manometri na katerih lahko vidimo dejanski tlak v cevovodu tudi ob zaprtem kontrolnem krogu. Ventil je narejen v skladu s standardom EN1074-5, prirobnice po standardu EN1092, testiranje pa po standardu EN12266.</t>
  </si>
  <si>
    <t xml:space="preserve">Nabava in vgradnja prefabriciranega AB jaška premera φ80 cm, višina jaška h=1,0 m. V ceni je vključeno planiranje in utrjevanje dna, izdelava ležišča iz betona C12/15 debeline d=15 cm, nabava in vgradnja pokrova premera fi 600 mm, nosilnosti 400 kN. V jašek se naknadno vgradita praznotoka s prirobničnim nastavkom z gasilsko spojko). </t>
  </si>
  <si>
    <t>PE d63 (jašek za redukcijo tlaka)</t>
  </si>
  <si>
    <t>PE d110 (jašek za redukcijo tlaka)</t>
  </si>
  <si>
    <t>PE d90 (jašek za redukcijo tlaka)</t>
  </si>
  <si>
    <t>Montaža avtomatskega hidravličnega ventila (redukcijski, varnostni, zadrževalni, EM upravljan,  hidravlično upravljan z ločenim plovcem,…), vključno z montažo hidravličnih  pilotov in drobnega materiala ter z vsemi hidravličnimi nastavitvami.</t>
  </si>
  <si>
    <t xml:space="preserve">Z 80 </t>
  </si>
  <si>
    <t>Montaža EV zasunov, zračnikov, nepovratnih ventilov in čistilnih kosov,  v AB jašku ali objektu.</t>
  </si>
  <si>
    <t>ZR DN50</t>
  </si>
  <si>
    <t>ČK DN80</t>
  </si>
  <si>
    <t>ČK DN65</t>
  </si>
  <si>
    <t xml:space="preserve">Strojna porušitev in odstranitev betonskih konstrukcij iz pustega betona debeline 10-15 cm ter betonskih tlakovcev, z nakladanjem in odvozom na odlagališče gradbenih odpadkov, vključno s stroški deponiranja.  </t>
  </si>
  <si>
    <t>Porušitev in odstranitev armiranobetonske konstrukcije obstoječih raztežilnikov R5 in R6, debelina sten objekta: 20 do 30 cm, z nakladanjem, odvozom na stalno gradbeno deponijo, vključno s plačilom takse.</t>
  </si>
  <si>
    <t>Prevezava obstoječih odjemalcev</t>
  </si>
  <si>
    <t>Prevezave obstoječih odjemalcev</t>
  </si>
  <si>
    <t>kom</t>
  </si>
  <si>
    <r>
      <t>Nabava in montaža materiala za izvedbo prevezave obstoječega odjemalca (</t>
    </r>
    <r>
      <rPr>
        <b/>
        <sz val="11"/>
        <rFont val="Calibri"/>
        <family val="2"/>
        <charset val="238"/>
      </rPr>
      <t>cev PE d32</t>
    </r>
    <r>
      <rPr>
        <sz val="11"/>
        <rFont val="Calibri"/>
        <family val="2"/>
        <charset val="238"/>
      </rPr>
      <t>) na novozgrajen vodovod</t>
    </r>
    <r>
      <rPr>
        <b/>
        <sz val="11"/>
        <rFont val="Calibri"/>
        <family val="2"/>
        <charset val="238"/>
      </rPr>
      <t xml:space="preserve"> PE d110</t>
    </r>
    <r>
      <rPr>
        <sz val="11"/>
        <rFont val="Calibri"/>
        <family val="2"/>
        <charset val="238"/>
      </rPr>
      <t xml:space="preserve"> v spodnji sestavi:
- okrogla cestna kapa za priključek ter betonska podložka cestne kape,
- teleskopska vgradna garnitura (globina 0,7-1,2 m),
- navrtna objemka za cev PE d110, z zasunom, z zmožnostjo priklopa med obratovanjem vodovoda,
- vrtljivo priključno koleno za cev PE d32,
- ravna spojka za cev PE d32 (spoj z obstoječo cevjo),
- tesnilni čep d75/d32 (2 kom)
Vključno z montažo oziroma izvedbo prevezave.
Obračun po dejansko izvedenem številu prevezav.
</t>
    </r>
  </si>
  <si>
    <r>
      <t>Nabava in montaža materiala za izvedbo prevezave obstoječega odjemalca (</t>
    </r>
    <r>
      <rPr>
        <b/>
        <sz val="11"/>
        <rFont val="Calibri"/>
        <family val="2"/>
        <charset val="238"/>
      </rPr>
      <t>cev PE d63</t>
    </r>
    <r>
      <rPr>
        <sz val="11"/>
        <rFont val="Calibri"/>
        <family val="2"/>
        <charset val="238"/>
      </rPr>
      <t>) na novozgrajen vodovod</t>
    </r>
    <r>
      <rPr>
        <b/>
        <sz val="11"/>
        <rFont val="Calibri"/>
        <family val="2"/>
        <charset val="238"/>
      </rPr>
      <t xml:space="preserve"> PE d110</t>
    </r>
    <r>
      <rPr>
        <sz val="11"/>
        <rFont val="Calibri"/>
        <family val="2"/>
        <charset val="238"/>
      </rPr>
      <t xml:space="preserve"> v spodnji sestavi:
- okrogla cestna kapa za priključek ter betonska podložka cestne kape,
- teleskopska vgradna garnitura (globina 0,7-1,2 m),
- navrtna objemka za cev PE d110, z zasunom, z zmožnostjo priklopa med obratovanjem vodovoda,
- vrtljivo priključno koleno za cev PE d63,
- ravna spojka za cev PE d63 (spoj z obstoječo cevjo),
- tesnilni čep d110/d63 (2 kom)
Vključno z montažo oziroma izvedbo prevezave.
Obračun po dejansko izvedenem številu prevezav.
</t>
    </r>
  </si>
  <si>
    <r>
      <t>Nabava in montaža materiala za izvedbo prevezave obstoječega odjemalca (</t>
    </r>
    <r>
      <rPr>
        <b/>
        <sz val="11"/>
        <rFont val="Calibri"/>
        <family val="2"/>
        <charset val="238"/>
      </rPr>
      <t>cev PE d32</t>
    </r>
    <r>
      <rPr>
        <sz val="11"/>
        <rFont val="Calibri"/>
        <family val="2"/>
        <charset val="238"/>
      </rPr>
      <t>) na novozgrajen vodovod</t>
    </r>
    <r>
      <rPr>
        <b/>
        <sz val="11"/>
        <rFont val="Calibri"/>
        <family val="2"/>
        <charset val="238"/>
      </rPr>
      <t xml:space="preserve"> PE d63</t>
    </r>
    <r>
      <rPr>
        <sz val="11"/>
        <rFont val="Calibri"/>
        <family val="2"/>
        <charset val="238"/>
      </rPr>
      <t xml:space="preserve"> v spodnji sestavi:
- okrogla cestna kapa za priključek ter betonska podložka cestne kape,
- teleskopska vgradna garnitura (globina 0,7-1,2 m),
- navrtna objemka za cev PE d63, z zasunom, z zmožnostjo priklopa med obratovanjem vodovoda,
- vrtljivo priključno koleno za cev PE d32,
- ravna spojka za cev PE d32 (spoj z obstoječo cevjo),
- tesnilni čep d75/d32 (2 kom)
Vključno z montažo oziroma izvedbo prevezave.
Obračun po dejansko izvedenem številu prevezav.
</t>
    </r>
  </si>
  <si>
    <t xml:space="preserve">FFQ DN100 - 90° </t>
  </si>
  <si>
    <t xml:space="preserve">FF DN100, L= 400 mm </t>
  </si>
  <si>
    <t xml:space="preserve">FF DN100, L= 500 mm </t>
  </si>
  <si>
    <t xml:space="preserve">F DN100, L= 400 mm </t>
  </si>
  <si>
    <t>DN100</t>
  </si>
  <si>
    <t>FFQ DN100 - 90°</t>
  </si>
  <si>
    <t>Žabji pokrov</t>
  </si>
  <si>
    <t>FF 100, L=600 mm</t>
  </si>
  <si>
    <t>FF 100, L=800 mm</t>
  </si>
  <si>
    <t>FF 100, L=1000 mm</t>
  </si>
  <si>
    <t>Izdelava varnostnega načrta. UPOŠTEVANO PRI POPISU ODSEKA "A"</t>
  </si>
  <si>
    <t>Izdelava navodil za obratovanje in vzdrževanje objekta. UPOŠTEVANO PRI POPISU ODSEKA "A"</t>
  </si>
  <si>
    <t xml:space="preserve">Izvajanje nadzora s strani geologa - geomehanika nad gradnjo v času izkopa gradbene jame. </t>
  </si>
  <si>
    <t xml:space="preserve">Izvajanje nadzora s strani geologa - geomehanika nad gradnjo v času izkopa gradbene jame. Obvezna prisotnost geologa pri odpiranju gradbene jame. </t>
  </si>
  <si>
    <t>Izdelava varnostnega načrta UPOŠTEVANO PRI POPISU ODSEKA "A".</t>
  </si>
  <si>
    <t xml:space="preserve">Izdelava navodil za obratovanje in vzdrževanje objekta (upoštevano za odsek "A" in "B" ter vse objekte na trasi). </t>
  </si>
  <si>
    <t>Izdelava PID projektne dokumentacije (upoštevano za odsek "A" in "B" ter vse objekte na trasi).</t>
  </si>
  <si>
    <t>Kotni izlivni zasun DN100, z vgrajenim plavačem in vzvodnim mehanizmom, oboje  iz INOX materiala</t>
  </si>
  <si>
    <t xml:space="preserve">Montaža kotnega izlivnega zasuna, vključno z mehansko nastavitvijo vzvodnega mehanizma s plavačem, za pravilno delovanje glede na nivo vode. </t>
  </si>
  <si>
    <t>FFR 100/50</t>
  </si>
  <si>
    <t>Nabava, dobava in montaža fiksne vstopne lestve z izvlečnim drogom,  dolžina lestve L= 3,5 m. Lestev se dobavi s konzolami za pritrditev na steno ter kompletnim vijačnim in pritrdilnim materialom. Pohodne prečke (stoplake) so iz U profila, s perforirano nedrsečo pohodno površino (luknje φ10 z navzgor zavihanim robom). Lestev, vsi elementi lestve ter pritrdilni material so iz nerjavečega jekla AISI 304. Lestev izdelana skladno s standardom SIST EN 14396.</t>
  </si>
  <si>
    <t>INOX cev DN 100 (fi 114,3mm)</t>
  </si>
  <si>
    <t xml:space="preserve">Prirobnični nastavek DN80 (za cev PE d90),  25 bar, SDR 7.4, pripravljen za elektrofuzijsko varjenje. </t>
  </si>
  <si>
    <t xml:space="preserve">Dobava in montaža tipskega RF pokrova, dimenzija vstopne odprtine jaška 700x700 mm, iz nerjavečega materiala INOX AISI 304, pokrov iz nedrseče pločevine nosilnosti 500 kg (nepovozna izvedba), z zaklepom in pokrovom za obešanko ter vgradnim okvirjem. </t>
  </si>
  <si>
    <t xml:space="preserve">NL DN 100 </t>
  </si>
  <si>
    <t>4.3</t>
  </si>
  <si>
    <t>4.4</t>
  </si>
  <si>
    <t>Del objekta: VH Gorenje brdo</t>
  </si>
  <si>
    <t>SKUPAJ VREDNOST DEL (z DDV) - VH GORENJE BRDO:</t>
  </si>
  <si>
    <t xml:space="preserve">VH GORENJE BRDO: </t>
  </si>
  <si>
    <t xml:space="preserve">Nabava, dobava in montaža pohodne rešetke iz nerjaveče pločevine AISI 304, dimenzija oken 30 x 30 mm, nosilnosti min. 500 kg/m2, dimenzije okvirja 330 x 120 cm, z dvema vstopnima odprtinama dim. 70x70 cm, vključno z vsem pritrdilnim materialom (vijaki in nosilci). </t>
  </si>
  <si>
    <t xml:space="preserve">Demontaža in ponovna montaža droga s telekomunikacijsko opremo, po nalogu in navodilih upravljalca omrežja. Ocenjena vrednost, obračun po dejanskih stroških.  </t>
  </si>
  <si>
    <t xml:space="preserve">Demontaža železnih stavbnih elementov znotraj vodohrana (vhodna vrata, vstopne lestve, železni podesti, ...) z odvozom na trajno gradbeno deponijo in s plačilom takse </t>
  </si>
  <si>
    <t xml:space="preserve">Demontaža železnih stavbnih elementov znotraj vodohrana (vstopni pokrov, vstopne lestve, železni podesti, ...) z odvozom na trajno gradbeno deponijo in s plačilom takse </t>
  </si>
  <si>
    <t>Izvedba protierozijske zaščite brežine v naklonu 1:1. Dobava in polaganje kokosove mreže, iz 100% naravnega biološko razgradljivega materiala, teža 700 g/m2, velikost oken 2 x 2 cm, širina role 2 m. Material se kontaktno polaga na podlago ter pravokotno na dno brežine, robovi se ustrezno prekrivajo, material se pritrdi v brežino s pomočjo U jeklenih klinov dimenzije 36 x 6 x 36 cm (3-5 klinov/m2).</t>
  </si>
  <si>
    <t>Zalivanje in tesnenje odprtin odstranjenih obstoječih vodovodnih cevi (DN80) skozi AB steno vodne celice. Cena vsebuje izdelavo opaža, čiščenje in premaz površine s sintetično emulzijo za povečanje sprijemnosti novega in starega betona, zalivanje odprtin z betonom z dodatkom ekspanzitorja. V času strjevanja se po globini odprtine odstrani cca 2-3 cm svežega betona in se manjajoči del do polne reprofilacije prereza nadomesti s sanacijsko malto s funkcijo kristalizacije in samoceljenja. Vkčljučno z nego malte.</t>
  </si>
  <si>
    <t xml:space="preserve">Dobava in vgrajevanje mikroarmiranega naklonskega betona z dodatkom sredstva za doseganje efektivne nepropustnosti otrdelega betona (naprimer XYPEX ADMIX C ali enakovredno),  nad talno ploščo armaturne celice, v predvidenem padcu 1,5 %,  povprečna debelina sloja d=5 cm , vključno z glajenjem do črnega sijaja. </t>
  </si>
  <si>
    <t>Lok z vrtljivo prirobnico</t>
  </si>
  <si>
    <t xml:space="preserve">F DN100, L= 500 mm </t>
  </si>
  <si>
    <t xml:space="preserve">FF DN100, L= 600 mm </t>
  </si>
  <si>
    <t xml:space="preserve">Nabava, dobava in montaža pohodne rešetke iz nerjaveče pločevine AISI 304, dimenzija oken 30 x 30 mm, nosilnosti min. 500 kg/m2, dimenzije okvirja 155 x 162 cm, z vstopno odprtino dim. 70x70 cm, vključno z vsem pritrdilnim materialom. </t>
  </si>
  <si>
    <t>Nabava, dobava in montaža fiksne vstopne lestve za dostop v spodnjo etažo objekta,  dolžina lestve L= 2,2 m. Lestev se dobavi s konzolami za pritrditev na steno ter kompletnim vijačnim in pritrdilnim materialom. Pohodne prečke (stoplake) so iz U profila, s perforirano nedrsečo pohodno površino (luknje φ10 z navzgor zavihanim robom). Lestev, vsi elementi lestve ter pritrdilni material so iz nerjavečega jekla AISI 304. Lestev izdelana skladno s standardom SIST EN 14396.</t>
  </si>
  <si>
    <t>Nabava, dobava in montaža fiksne vstopne lestve za dostop v vodno celico vodohrana, dolžina lestve L= 2,2 m. Lestev se dobavi s konzolami za pritrditev na steno ter kompletnim vijačnim in pritrdilnim materialom. Pohodne prečke (stoplake) so iz U profila, s perforirano nedrsečo pohodno površino (luknje φ10 z navzgor zavihanim robom). Lestev, vsi elementi lestve ter pritrdilni material so iz nerjavečega jekla AISI 316 Ti (1.4571) - za elemente v stiku s klorirano vodo. Lestev izdelana skladno s standardom SIST EN 14396.</t>
  </si>
  <si>
    <t>Del objekta: VH Hlavče njive</t>
  </si>
  <si>
    <t>SKUPAJ VREDNOST DEL (z DDV) - VH HLAVČE NJIVE:</t>
  </si>
  <si>
    <t xml:space="preserve">VH HLAVČE NJIVE: </t>
  </si>
  <si>
    <t xml:space="preserve">Izvedba vertikalnega zračnika iz inox jeklene cevi AISI 304, dimenzije φ159 mm x 4,5 mm, dolžine L=2,0 m, vključno z gobasto kapo,  mrežico proti mrčesu ter lovilno posodo kondenza. Cena vključuje nabavo, dobavo ter vgradnjo z vsemi deli, vključno z izvedbo odprtine v AB strehi in tesnenjem spoja.  </t>
  </si>
  <si>
    <t>FF 100, L=300 mm</t>
  </si>
  <si>
    <t>FFR 100/80</t>
  </si>
  <si>
    <t>DN80 (PE d90)</t>
  </si>
  <si>
    <t xml:space="preserve">Nabava, dobava in montaža pohodne rešetke iz nerjaveče pločevine AISI 304, dimenzija oken 30 x 30 mm, nosilnosti min. 500 kg/m2, dimenzije okvirja 152 x 162 cm, z vstopno odprtino dim. 70x70 cm, vključno z vsem pritrdilnim materialom. </t>
  </si>
  <si>
    <t>PE d110</t>
  </si>
  <si>
    <t>PE d90</t>
  </si>
  <si>
    <t xml:space="preserve">Izvedba križanj projektiranega vodovoda z obstoječimi komunalnimi vodi in zaščita vodov pod nadzorom ter skladno s soglasji upravljalca vodov, vključno z obnovo opozorilnih trakov. Geodetski posnetek križanj in vnos v GIS sistem upravljalca. </t>
  </si>
  <si>
    <t xml:space="preserve">Ponovna vzpostavitev porušenih mejnikov in geodetskih točk po končanih gradbenih delih - ocena. </t>
  </si>
  <si>
    <t>Strojno rezanje asfaltne plasti debeline do 10cm, vključno z zarisovanjem in vso pripravo.</t>
  </si>
  <si>
    <t>m1</t>
  </si>
  <si>
    <t xml:space="preserve">Posek in odstranitev dreves z debli premera 20 do 50 cm, vključno z odstranitvijo panjev in odvozom na pooblaščeno deponijo. </t>
  </si>
  <si>
    <t>%</t>
  </si>
  <si>
    <t>SKUPAJ PRIPRAVLJALNA IN OBNOVITVENA DELA:</t>
  </si>
  <si>
    <t>SKUPAJ ZEMELJSKA DELA:</t>
  </si>
  <si>
    <t xml:space="preserve">Površinski odkop humusnega sloja debeline 10-15 cm z odrezom in odstranitvijo zgornje plasti travne ruše ter odrivom na gradbiščno deponijo. </t>
  </si>
  <si>
    <t>Ročno planiranje in utrjevanje dna jarka s točnostjo +/- 1 cm po celotni širini jarka v projektiranem padcu.</t>
  </si>
  <si>
    <t>SKUPAJ SPLOŠNE POSTAVKE:</t>
  </si>
  <si>
    <t>SKUPAJ PREVEZAVE OBSTOJEČIH ODJEMALCEV:</t>
  </si>
  <si>
    <t>Izdelava geodetskega posnetka in načrta izvedenega vodovoda in novega stanja okolice po končani gradnji, vključno s pridobitvijo potrdila o vrisu zgrajenega voda v kataster javne infrastrukture.</t>
  </si>
  <si>
    <t>SKUPAJ MONTAŽNA DELA:</t>
  </si>
  <si>
    <t>SKUPAJ VODOVODNI MATERIAL:</t>
  </si>
  <si>
    <t>SKUPAJ GRADBENA DELA:</t>
  </si>
  <si>
    <t>Izdelava obrabne in zaporne plasti bituminizirane zmesi AC 8 surf B 50/70 A3 v debelini 4 cm</t>
  </si>
  <si>
    <t>SKUPAJ CESTARSKA DELA:</t>
  </si>
  <si>
    <t>Doplačilo za obdelavo grobega in finega asfalta v muldo širine do 50 cm, obdelano v projektiranih padcih.</t>
  </si>
  <si>
    <t>Utrditev bankin s posipanjem s KD 0-16mm, širine 50cm, v debelini 10 cm, vključno z razgrinjanjem, finim planiranjem in utrjevanjem.</t>
  </si>
  <si>
    <t>Nabava, transport in vgradnja prefabricirane betonske kanalete dimenzij 16/16/100 cm. V ceni je vključeno planiranje dna v predvidenem padcu ter izdelava ležišča iz betona C16/20 z dodatkom steklene mikroarmature, debeline d=10 cm.</t>
  </si>
  <si>
    <t>Sidranje vodovodnih cevi v strmem terenu z betonskim blokom, jeklenim stremenom ter sidrnimi vijaki iz nerjavečega jekla - po priloženem detajlu. Sidra se obojka posamezne cevi. Poraba betona C16/20 z dodatkom steklene mikroarmature do 0.07 m3/kos. Obračun po dejanskih stroških glede na konfiguracijo terena.</t>
  </si>
  <si>
    <t>Sidranje vertikalnih lomov (rezultanta sile usmerjena stran od zemlje) z betonskim blokom, jeklenim stremenom ter sidrnimi vijaki iz nerjavečega jekla - po priloženem detajlu. Poraba betona C16/20 z dodatkom steklene mikroarmature do 0.50 - 1.60 m3/kos (glede na preizkusni tlak posameznega odseka!). Obračun po dejanskih stroških.</t>
  </si>
  <si>
    <t>Obbetoniranje odcepov, hidrantov, zasunov, odzračevalnih garnitur, lokov in redukcij ter podbetoniranje NL elementov v jaških, s porabo betona C16/20 z dodatkom steklene mikroarmature do 0.15-0.40 m3/kos.</t>
  </si>
  <si>
    <t>Rezkanje asfaltne zgornje fine plasti v debelini do 4 cm,  z nakladanjem na kamion, odvozom in odlaganjem na trajni deponiji.</t>
  </si>
  <si>
    <t xml:space="preserve">Valjanje in izdelava finega planuma ceste, vključno s z dodajanjem nasipa iz KD 0-8mm, debeline do 5cm, vključno z utrjevanjem do zahtevane nosilnosti Ev2=100 MPa  ter fina priprava pred asfaltiranjem. </t>
  </si>
  <si>
    <t>3.1.</t>
  </si>
  <si>
    <t xml:space="preserve"> - globina izkopa do 2m:</t>
  </si>
  <si>
    <t>3.2.</t>
  </si>
  <si>
    <t xml:space="preserve"> - globina izkopa do 2 - 4 m:</t>
  </si>
  <si>
    <t>Kombinirani izkop jarka v zemljini III-IV. ktg. z nakladanjem na kamion in odvozom materiala na trajno gradbeno deponijo, vključno z razkladanjem, razprostiranjem in plačilom takse. Brežine izkopov se izvajajo v naklonu 75°  brez razpiranja in 90° z razpiranjem.</t>
  </si>
  <si>
    <t xml:space="preserve"> - globina izkopa do 2m, </t>
  </si>
  <si>
    <t xml:space="preserve"> - globina izkopa do 2 - 4 m, </t>
  </si>
  <si>
    <t xml:space="preserve">Ročni izkop jarka oz. odkop obstoječih inštalacij in križanja, v terenu III. Ktg. z odlaganjem materiala 1,0 m od roba izkopa. </t>
  </si>
  <si>
    <t>Strojno pikiranje zemljini V. ktg. z nakladanjem na kamion in odvozom materiala na trajno gradbeno deponijo, vključno z razkladanjem, razprostiranjem in plačilom takse. Brežine izkopov se izvajajo v naklonu 75°  brez razpiranja, in 90° v zemljini V. ktg.</t>
  </si>
  <si>
    <t xml:space="preserve">Kombinirani izkop jarka v zemljini III-IV. Ktg  z odlaganjem materiala na rob izkopa. Brežine izkopov se izvajajo v naklonu 75°: </t>
  </si>
  <si>
    <t>2.1.</t>
  </si>
  <si>
    <t>2.2.</t>
  </si>
  <si>
    <t>Izvedba zaščite pete brežin ter izdelava vodnih pragov z lomljencem debeline 0,6 - 0,8 m, v betonu C16/20 z dodatkom steklene mikroarmature. Ocenjena vrednost, obračun po dejanskih stroških glede na konfiguracijo terena.</t>
  </si>
  <si>
    <t>Ureditev in izvedba zavarovanja brežin s kamnometom v betonu  C16/20 z dodatkom steklene mikroarmature, velikost dolomitnega lomljenca do d=30 cm, vključno z izdelavo globoko stičnih fug ter fufiranjem s fino cementno malto. vsemi horizontalnimi in vertikalnimi transporti ter pomožnimi deli.</t>
  </si>
  <si>
    <t>Dobava in strojno nabijanje tirnic dolžine do 6m, v zemljini III-IV. Ktg, vključno z vsemi pripravljalnimi deli, transporti in prenosi (struga potoka, za stabilizacijo vodnega pragu).</t>
  </si>
  <si>
    <t>Stroški čiščenja in vzdrževanja cestišča širine do 6m v času gradnje.</t>
  </si>
  <si>
    <t xml:space="preserve">Dobava kamnitega drobljenca KD 0-8 mm in izdelava temeljne plasti posteljice debeline 10 cm, s planiranjem in strojnim utrjevanjem do 98% trdnosti po standardnem Proktorjevem postopku. Natančnost izdelave posteljice je +/- 1cm. </t>
  </si>
  <si>
    <t xml:space="preserve">Dobava kamitega drobljenca KD 0-16mm in izdelava obsipa ter zasipa nad položenimi cevmi 20 cm nad temenom. Obsip cevi je potrebno skrbno utrditi, da se prepreči poznejše posedanje terena nad izkopom. Obsip in zasip v coni vodovoda se izvaja v slojih po 15 cm, istočasno na obeh straneh cevi in se utrjuje do 98% trdnosti po standardnem Proktorjevem postopku. </t>
  </si>
  <si>
    <t>Nabava, transport in vgraditev nevezane nosilne plasti zmrzlinsko odpornega drobljenca KD 0-32, v debelini 30 cm z uvaljanjem in utrjevanjem do predpisane zbitosti do 98% po standardnem Proktorjevem postopku.</t>
  </si>
  <si>
    <t>Nabava, transport in vgraditev nevezane nosilne plasti zmrzlinsko odpornega drobljenca KD 0-64, v debelini 30 cm z uvaljanjem in utrjevanjem do predpisane zbitosti do 98% po standardnem Proktorjevem postopku.</t>
  </si>
  <si>
    <t>Izdelava zgornje nevezane nosilne plasti enakozrnatega drobljenca iz kamnine KD 0-8 mm (makadamsko vozišče), v debelini do 10 cm.</t>
  </si>
  <si>
    <t>kpl</t>
  </si>
  <si>
    <t>Nabava in polaganje signalnega in opozorilnega traku nad vodovodnimi cevmi.</t>
  </si>
  <si>
    <r>
      <t xml:space="preserve">Dobava materiala in izvedba vseh zemeljskih in gradbenih del ter polaganje vodovodne in zaščitne cevi (vključno z dobavo PE cevi) v spodnji sestavi:
- odriv humusa in strojni izkop v III.-IV. ktg z upoštevano pomočjo ročnega izkopa, širina dna jarka 50 cm, povprečna višina izkopa do 1,1 m,
- planiranje dna izkopa in izdelava peščene posteljice iz KD 0-8mm, debelina posteljice 10 cm,
- polaganje vodovodne cevi </t>
    </r>
    <r>
      <rPr>
        <b/>
        <sz val="11"/>
        <rFont val="Calibri"/>
        <family val="2"/>
        <charset val="238"/>
      </rPr>
      <t>PE100 d63 (10 bar)</t>
    </r>
    <r>
      <rPr>
        <sz val="11"/>
        <rFont val="Calibri"/>
        <family val="2"/>
        <charset val="238"/>
      </rPr>
      <t xml:space="preserve"> v zaščitno cev</t>
    </r>
    <r>
      <rPr>
        <b/>
        <sz val="11"/>
        <rFont val="Calibri"/>
        <family val="2"/>
        <charset val="238"/>
      </rPr>
      <t xml:space="preserve"> PE80 d110 (8 bar)</t>
    </r>
    <r>
      <rPr>
        <sz val="11"/>
        <rFont val="Calibri"/>
        <family val="2"/>
        <charset val="238"/>
      </rPr>
      <t>,
- izdelava obsipa in zasipa cevi (min. 20 cm nad temenom zaščitne cevi) s peskom frakcije 0-8 mm, z utrjevanjem,
- polaganje opozorilnega traku "POZOR VODOVOD",
- tlačni preizkus in dezinfekcija odseka,
- izvedba strojnega in ročnega zasutja jarka z ustreznim izkopanim materialom ter komprimacijo v slojih 20 cm,
- odvoz viška izkopanega materiala na trajno deponijo,
- humusiranje z razgrinjanjem prvotno odstranjenega humusa, sejanje s travnim semenom  ter ureditev zelenih površin do končnega izgleda.
Za obračun je privzeto 10 m prevezave po odjemalcu.
Obračun po dejansko izvedeni dolžini prevezave.</t>
    </r>
  </si>
  <si>
    <r>
      <t xml:space="preserve">Dobava materiala in izvedba vseh zemeljskih in gradbenih del ter polaganje vodovodne in zaščitne cevi (vključno z dobavo PE cevi) v spodnji sestavi:
- odriv humusa in strojni izkop v III.-IV. ktg z upoštevano pomočjo ročnega izkopa, širina dna jarka 50 cm, povprečna višina izkopa do 1,1 m,
- planiranje dna izkopa in izdelava peščene posteljice iz KD 0-8 mm, debelina posteljice 10 cm,
- polaganje vodovodne cevi </t>
    </r>
    <r>
      <rPr>
        <b/>
        <sz val="11"/>
        <rFont val="Calibri"/>
        <family val="2"/>
        <charset val="238"/>
      </rPr>
      <t>PE100 d32 (10 bar)</t>
    </r>
    <r>
      <rPr>
        <sz val="11"/>
        <rFont val="Calibri"/>
        <family val="2"/>
        <charset val="238"/>
      </rPr>
      <t xml:space="preserve"> v zaščitno cev</t>
    </r>
    <r>
      <rPr>
        <b/>
        <sz val="11"/>
        <rFont val="Calibri"/>
        <family val="2"/>
        <charset val="238"/>
      </rPr>
      <t xml:space="preserve"> PE80 d75 (8 bar)</t>
    </r>
    <r>
      <rPr>
        <sz val="11"/>
        <rFont val="Calibri"/>
        <family val="2"/>
        <charset val="238"/>
      </rPr>
      <t xml:space="preserve">,
- izdelava obsipa in zasipa cevi (min. 20 cm nad temenom zaščitne cevi) s peskom frakcije 0-8 mm, z utrjevanjem,
- polaganje opozorilnega traku "POZOR VODOVOD",
- tlačni preizkus in dezinfekcija odseka,
- izvedba strojnega in ročnega zasutja jarka z ustreznim izkopanim materialom ter komprimacijo v slojih 20 cm,
- odvoz viška izkopanega materiala na trajno deponijo,
- humusiranje z razgrinjanjem prvotno odstranjenega humusa, sejanje s travnim semenom  ter ureditev zelenih površin do končnega izgleda.
Za obračun je privzeto 10 m prevezave po odjemalcu.
Obračun po dejansko izvedeni dolžini prevezave.
</t>
    </r>
  </si>
  <si>
    <r>
      <t xml:space="preserve">Dobava materiala in izvedba vseh zemeljskih in gradbenih del ter polaganje vodovodne in zaščitne cevi (vključno z dobavo PE cevi) v spodnji sestavi:
- odriv humusa in strojni izkop v III.-IV. ktg z upoštevano pomočjo ročnega izkopa, širina dna jarka 50 cm, povprečna višina izkopa do 1,1 m,
- planiranje dna izkopa in izdelava peščene posteljice iz KD 0-8mm, debelina posteljice 10 cm,
- polaganje vodovodne cevi </t>
    </r>
    <r>
      <rPr>
        <b/>
        <sz val="11"/>
        <rFont val="Calibri"/>
        <family val="2"/>
        <charset val="238"/>
      </rPr>
      <t>PE100 d32 (10 bar)</t>
    </r>
    <r>
      <rPr>
        <sz val="11"/>
        <rFont val="Calibri"/>
        <family val="2"/>
        <charset val="238"/>
      </rPr>
      <t xml:space="preserve"> v zaščitno cev</t>
    </r>
    <r>
      <rPr>
        <b/>
        <sz val="11"/>
        <rFont val="Calibri"/>
        <family val="2"/>
        <charset val="238"/>
      </rPr>
      <t xml:space="preserve"> PE80 d75 (8 bar)</t>
    </r>
    <r>
      <rPr>
        <sz val="11"/>
        <rFont val="Calibri"/>
        <family val="2"/>
        <charset val="238"/>
      </rPr>
      <t xml:space="preserve">,
- izdelava obsipa in zasipa cevi (min. 20 cm nad temenom zaščitne cevi) s peskom frakcije 0-8 mm, z utrjevanjem,
- polaganje opozorilnega traku "POZOR VODOVOD",
- tlačni preizkus in dezinfekcija odseka,
- izvedba strojnega in ročnega zasutja jarka z ustreznim izkopanim materialom ter komprimacijo v slojih 20 cm,
- odvoz viška izkopanega materiala na trajno deponijo,
- humusiranje z razgrinjanjem prvotno odstranjenega humusa, sejanje s travnim semenom  ter ureditev zelenih površin do končnega izgleda.
Za obračun je privzeto 10 m prevezave po odjemalcu.
Obračun po dejansko izvedeni dolžini prevezave.
</t>
    </r>
  </si>
  <si>
    <t>Ročno in strojno oblikovanje gramozne podlage za muldo.</t>
  </si>
  <si>
    <r>
      <t>m</t>
    </r>
    <r>
      <rPr>
        <vertAlign val="superscript"/>
        <sz val="11"/>
        <rFont val="Calibri"/>
        <family val="2"/>
        <charset val="238"/>
        <scheme val="minor"/>
      </rPr>
      <t>1</t>
    </r>
  </si>
  <si>
    <t>Izdelava obrabne in zaporne plasti bituminizirane zmesi AC 16 surf B 70/100 A4 v debelini 7 cm</t>
  </si>
  <si>
    <t xml:space="preserve">Izdelava elaborata in pridobitev dovoljenja za zaporo lokalne ceste z ureditvijo prometnega režima v času gradnje z obvestili, zavarovanje gradbene jame in gradbišča ter postavitev prometne signalizacije. Po končanih delih se prometna signalizacija odstrani in prometni režim vzpostavi v prvotno stanje. </t>
  </si>
  <si>
    <t>Posek in odstranitev grmičevja in dreves z debli  do fi 10 cm, z nalaganjem na kamion in odvozom na pooblaščeno deponijo.</t>
  </si>
  <si>
    <t>Porušitev in odstranitev asfaltne plasti v debelini do 10 cm, z nakladanjem na kamion in odvozom na stalno gradbeno deponijo, razkladanjem ter planiranjem na deponiji, vključno s takso.</t>
  </si>
  <si>
    <t>Strojni izkop jarka v zelo strmem terenu v zemljini III.-IV. Ktg znotraj poseke elektrovoda,  globina izkopa do 2 m. Izkop se izvaja s pomočjo "pajka" z odlaganjem materiala 1,0 m od roba izkopa. Brežine izkopov se izvajajo v naklonu 75°</t>
  </si>
  <si>
    <t>Izdelava zgornje nevezane nosilne plasti enakozrnatega drobljenca iz kamnine, KD 0-8 mm (makadamsko vozišče), v debelini do 10 cm.</t>
  </si>
  <si>
    <t>Dobava in izvedba drenažnega zasipa hidranta z gramoznim materialom seperiranim materialom KD 8-16mm (cca 1 m3/kom), za pravilno odtekanje stoječe vode iz hidranta.</t>
  </si>
  <si>
    <t>SKUPAJ ZUNANAJ UREDITEV:</t>
  </si>
  <si>
    <t>Izdelava, dobava in postavitev gradbiščne table velikosti 220 x 250 cm, narejene iz trdega in vremensko odpornega materiala. Tabla mora biti narejena skladno z Navodili organa za obveščanje in informiranje javnosti. Izdelava po potrjenem osnutku s strani nadzornega organa gradnje. Po končani gradnji odstranitev obvestilne gradbiščne table.</t>
  </si>
  <si>
    <t>Izdelava, dobava in postavitev stalne razlagalne  table velikosti 100 x 150 cm, narejene iz trdega in vremensko odpornega materiala z ojačanim robom, postavljeno na drogove z izdelavo temljev in BC fi 20 cm, globine 50cm in zalite in delno obbetonirani z betonom C16/20.. Tabla mora biti narejena skladno z Navodili organa za obveščanje in informiranje javnosti. Izdelava po potrjenem osnutku s strani nadzornega oz. naročnika. Se postavi po končani gradnji na primerni lokaciji.</t>
  </si>
  <si>
    <t>SKUPAJ PRIPRAVLJANA IN OBNOVITVENA DELA:</t>
  </si>
  <si>
    <t>SKUPAJ TESARSKA DELA:</t>
  </si>
  <si>
    <t>SKUPAJ OBRTNIŠKA DELA:</t>
  </si>
  <si>
    <t>SKUPAJ ZIDARSKA DELA:</t>
  </si>
  <si>
    <t>SKUPAJ BETONSKA DELA:</t>
  </si>
  <si>
    <t xml:space="preserve">Kombinirani izkop v zemljini III-IV. Ktg  z odlaganjem materiala na roba izkopa. Brežine izkopov se izvajajo v naklonu 75°: </t>
  </si>
  <si>
    <t xml:space="preserve"> - globina izkopa do 4 - 6 m:</t>
  </si>
  <si>
    <t xml:space="preserve">Kombinirani izkop jarka v zemljini III-IV. Ktg  z nakladanjem na kamion in odvozom na trajno deponijo in stroški trajnega deponiranja. Brežine izkopov se izvajajo v naklonu 75°: </t>
  </si>
  <si>
    <t>3.3.</t>
  </si>
  <si>
    <t xml:space="preserve">Ročni izkop jarka oz. odkop obstoječih inštalacij in križanja, v terenu III. -IV. Ktg. z odlaganjem materiala 1,0 m od roba izkopa. </t>
  </si>
  <si>
    <t>Dobava in vgradnja podložnega betona  C12/15, debeline 10 cm, z vsemi horizontalnimi in vertikalnimi transporti, vključno z glajenjem in pripravo površine za vgradnjo hidroizolacije.</t>
  </si>
  <si>
    <t>Dobava in vgrajevanje vodotesnega betona C30/37,XC4,XD2,XS1,XF1,XA1,CI 0,2,S3 Dmax 16 PV-II, presek 0.20-0,30 m3/m1 v Ab stene,  vsemi horizontalnimi in vertikalnimi transporti.</t>
  </si>
  <si>
    <t>Nabava, rezanje, krivljenje, dobava in polaganje armature iz rebrastih palic kvalitete S500 - razred duktilnosti B, prereza ≤ Ø 12 mm.</t>
  </si>
  <si>
    <t>Nabava, rezanje, krivljenje, dobava in polaganje armature iz rebrastih palic kvalitete S500 - razred duktilnosti B, prereza ≥ Ø 12 mm.</t>
  </si>
  <si>
    <t xml:space="preserve">Nabava, dobava, rezanje in polaganje armaturnih gradbenih mrež kvalitete S500B. </t>
  </si>
  <si>
    <t>Dodatek za izvedbo zgornje konture betona v plošče naklonu od 0,5-1%, in zaglajene izvedbe do črnega sijaja (vodna celica).</t>
  </si>
  <si>
    <t>Ročno vgrajevanje naklonskega betona C16/20 z dodatkom steklene mikroarmature, debeline od 4-8cm, podloga strešne hidroizolacije vodne in armaturne celice z zaglajevanjem in vsemi transporti.</t>
  </si>
  <si>
    <t>Dobava in vgradnja trikotnih letev z robom 2,5cm, vgradnja v opaž.</t>
  </si>
  <si>
    <t>Montaža in demontaža lahkega fasadnega odra do 4 m višine.</t>
  </si>
  <si>
    <t>Montaža, demontaža enostranskega opaža roba temeljne plošče višine 40cm.</t>
  </si>
  <si>
    <t>Montaža, demontaža enostranskega opaža roba AB plošče, višine do 30cm.</t>
  </si>
  <si>
    <t>Montaža in demontaža lahki premični odri do 2 m višine.</t>
  </si>
  <si>
    <t>Montaža in demontaža opaž ravne plošče nad vodno celico s podporami do višine 2,50 m, vidni beton.</t>
  </si>
  <si>
    <t>Dobava in vgradnja vodotesnega betona C30/37,XC4,XD2,XS1,XF1,XA1,CI 0,2,S3 Dmax 16 PV-II, nad 0,30 m3/m1 v talno ploščo vodne celice, z vsemi horizontalnimi in vertikalnimi transporti.</t>
  </si>
  <si>
    <t xml:space="preserve">Dobava in vgrajevanje vodotesnega betona C30/37,XC4,XD2,XS1,XF1,XA1,CI 0,2,S3 Dmax 16 PV-II, presek 0,16-0,20 m3/m1 v  ploščo in vence z vsemi horizontalnimi in vertikalnimi transporti. </t>
  </si>
  <si>
    <t>Izdelava horizontalna hidroizolacije krovne plošče amaturne in vodnih celic v sestavi: 
- 1x hladen bitumenski premaz,  
- 1 x bitumenski trak deb. 4mm (polno varjeni) 
- 1x bitumenski trak deb. 4mm s protikoreninsko zaščito (polno varjeni), vključno s čiščenjem in pripravo površine.</t>
  </si>
  <si>
    <t>Izdelava vertikalna hidroizolacija zunanjih  zidov in vratu vodne celice v sestavi:
- 1x hladen bitumenski premaz,
- 1x bitumenski trak deb. 4mm (polno varjeni),
vključno s čiščenjem in pripravo podlage.</t>
  </si>
  <si>
    <t>Izdelava vertikalne hidroizolacije z bitumskim trakom z mineralnim posipom debeline 4mm, polno varjene izvedbe, vključno s pripravo podlage.</t>
  </si>
  <si>
    <t>Dodatek za točkovno obdelavo prebojev vodne celice s črno hidroizolacijo, zaradi fazonskih kosov in prezračevanja.</t>
  </si>
  <si>
    <t>Dobava in polaganje toplotne izolacije iz styrodurja deb. 5 cm na stene in ploščo jaška, vključno s pritrjevanjem s PU lepilno peno.</t>
  </si>
  <si>
    <t>Dobava in polaganje zaščite TI in HI s čepasto folijo gramature 350g/m2.</t>
  </si>
  <si>
    <t>Vzidava cevi in fazonskih kosov v stene objekta, vključno s fino obdelavo s cementno malto in glajenjem do črnega sijaja.</t>
  </si>
  <si>
    <t>Nabava, dobava in vgrajevanje tesnilnega dilatacijskega traku v delovni stik pasovnega temelja, temeljne plošče in armirano betonske obodne stene; položen po horizontalnih ali vertikalnih delovnih stikih s predpisanimi preklopi po navodilih izbranega proizvajalca. Pločevinasti nerjaveči trak, širine 150 mm, obdelan z obojestranskim nanosom visoko vodotesnilne lepilne bitumenske mase z ustrezno snemljivo zaščitno folijo. Proizvod poljubnega proizvajalca, kot npr: Stratho bituflex 150 ali enakovredno.</t>
  </si>
  <si>
    <t>Dobava in izdelava dvokomponentna fleksibilna hidrizolacijskega premaza sten. tlaka in stropa na cementni osnovi premaz  mokrih prostorov v  2 slojih kot npr. Mapei Mapelastik, min. debelina premaza 3mm, vključno s pripravo, izravnavo, pripravo in finim čiščenjem podlage.</t>
  </si>
  <si>
    <t>Dodatek za obdelavo točkovnih prebojev vvodne celice z  dvokomponentna fleksibilna hidrizolacijskega premaza sten, tlaka in stropa na cementni osnovi premaz  mokrih prostorov v  2 slojih kot npr. Mapei Mapelastik, min. debelina premaza 3mm, vključno s pripravo, izravnavo, pripravo in finim čiščenjem podlage.</t>
  </si>
  <si>
    <t>Ročno planiranje in utrjevanje dna gradbene jame s točnostjo +/- 1 cm.</t>
  </si>
  <si>
    <t>Dobava in vgradnja geotekstila gramaturev 400g/m2, za pripravljeno podlago.</t>
  </si>
  <si>
    <t xml:space="preserve">Dobava in montaža pohodne rešetke iz nerjaveče pločevine AISI 304 dimenzije 40 x 40 cm v 40/40/3 kotniku. </t>
  </si>
  <si>
    <t>Zakoličba objekta in postavitev gradbenih profilov na zakoličeno os trase, zakoličenje objekta ter določitev nivoja za merjenje globine izkopa.</t>
  </si>
  <si>
    <t>Montaža, demontaža dvostranskega opaž ravnih vidnih zidov, vključno s podpiranjem do višine 3m ter vgradnjo preboji velikosti do 0,25m2/kos,  deb. stene do 30 cm.</t>
  </si>
  <si>
    <t>Montaža in demontaža dvostranskega opaž armiranobetonskega venca vstopnega vrata v jašek, vidni beton, s podpiranje do višine 100cm.</t>
  </si>
  <si>
    <t>Obbetoniranje odcepov, hidrantov, zasunov, odzračevalnih garnitur, lokov in redukcij ter podbetoniranje NL elementov v jaških, s porabo betona C 16/20 z dodatskom steklene mikroamrmature, do 0.15-0.40 m3/kos.</t>
  </si>
  <si>
    <t>Dodatek za obdelavo točkovnih prebojev v vodne celice z  dvokomponentna fleksibilna hidrizolacijskega premaza sten, tlaka in stropa na cementni osnovi premaz  mokrih prostorov v  2 slojih kot npr. Mapei Mapelastik, min. debelina premaza 3mm, vključno s pripravo, izravnavo, pripravo in finim čiščenjem podlage.</t>
  </si>
  <si>
    <t xml:space="preserve">Dobava in montaža tipskega RF pokrova, dimenzija vstopne odprtine jaška 800x800 mm, iz nerjaveče rebraste pločevine, zaklepom ter vgradnim okvirjem, pripravljenim zaklepom za obešanko in pokrovom za zaščito obešanke pred vremenskimi vplivi in mehansko poškodbo. Nosilnosti POKROVA 400 kN. </t>
  </si>
  <si>
    <t xml:space="preserve">Dobava in montaža tipskega RF pokrova, dimenzija vstopne odprtine jaška 800x800 mm, iz nerjaveče rebraste pločevine, z zračnikom, zaklepom ter vgradnim okvirjem, pripravljenim zaklepom za obešanko in pokrovom za zaščito obešanke pred vremenskimi vplivi in mehansko poškodbo. Nosilnosti pokrova 400 kN. </t>
  </si>
  <si>
    <t>ur</t>
  </si>
  <si>
    <t>2.3.</t>
  </si>
  <si>
    <t xml:space="preserve"> - globina izkopa do 4 -6 m:</t>
  </si>
  <si>
    <t xml:space="preserve">Kombinirani izkop gradbene jame v zemljini III-IV. Ktg  z odlaganjem materiala na rob izkopa za kasnejšo ponovno uporabo. Brežine izkopov se izvajajo v naklonu 75°. (odkop obstoječega VH Petelinov grič in jarka za cevi in kanalizacijo): </t>
  </si>
  <si>
    <t>Ročno planiranje in utrjevanje dna gradbene jame in jarka s točnostjo +/- 1 cm po celotni širini jarka v projektiranem padcu.</t>
  </si>
  <si>
    <t>Nabava, dobava in polaganje geotekstila  - gramature 400 g/m2, za preprečevanje zamuljenja, položen s predpisanimi preklopi: nad krovno ploščo vodne in armaturne celice, pred končnim zasipom s koherentnim materialom</t>
  </si>
  <si>
    <t>Nakladanje in odvoz viška izkopanega materiala na trajno deponijo, z nakladanjem, razkladanjem, razprostiranjem in plačilom takse. Vključeni so vsi stroški deponiranja.</t>
  </si>
  <si>
    <t>Dobava in vgradnja podložnega betona  C12/15, debeline 10 cm, z vsemi horizontalnimi in vertikalnimi transporti.</t>
  </si>
  <si>
    <t>Dobava in polaganje toplotne izolacije iz styrodurja deb. 5 cm na stene in ploščo vodohrana, vključno s pritrjevanjem s PU lepilno peno.</t>
  </si>
  <si>
    <t xml:space="preserve">Dobava in oblaganje stropa jaška s styrodurjem deb. 5 cm, vključno z rabiciranjem s 1x fasadno mrežico in 2x gradbeno lepilo na cementni osnovi, vključno s pripravo podlage, vsemi transporti in prenosi (strop armaturne celice). </t>
  </si>
  <si>
    <t xml:space="preserve">Izdelava zaokrožnice med steno in tlakom s cementno malto z robom 5cm, da gladke površine oz. črnega sijaja, vključno s pripravo in impregnacijo podlage. </t>
  </si>
  <si>
    <t>Dobava in polaganje talne NEDRSEČE R10 ali R11 granitogres ploščic dimenzij 30 x 30cm ali 33 x 33cm, na visokofleksibilno cementno lepilo, vključno s fugiranjem z vodoodbojno in protiglivično fugirno maso  (DropEffect®). (npr. Mapei - KERACOLOR ali tehnično enakovredno) in predhodno pripravo podlage s premazom za boljši oprijem (cenovni razred keramike VPC do 16 €/m2 brez DDV-ja).</t>
  </si>
  <si>
    <t>Dobava in polaganje stenskih keramičnih ploščic 20 x 40cm ali 25 x 50cm, na visokofleksibilno cementno lepilo, vključno s fugiranjem z vodoodbojno in protiglivično fugirno maso  (DropEffect®). (npr. Mapei - KERACOLOR ali tehnično enakovredno) in predhodno pripravo podlage s premazom za boljši oprijem (cenovni razred keramike VPC do 14 €/m2 brez DDV-ja).</t>
  </si>
  <si>
    <t>Dobava in polaganje nizkostensko obrobo  30/10 cm ali 33/10 cm, na visokofleksibilno cementno lepilo, vključno s fugiranjem z vodoodbojno in protiglivično fugirno maso  (DropEffect®). (npr. Mapei - KERACOLOR ali tehnično enakovredno) in predhodno pripravo podlage s premazom za boljši oprijem.</t>
  </si>
  <si>
    <t xml:space="preserve">Dobava in polaganje PVC zaključnega vogalnega profila v barvi, za zaščito zunanjih zaključkov keramike, polaganje na lepilo, vključno z rezanjem in vpasovanjem. </t>
  </si>
  <si>
    <t>Dobava in vgrajevanje Rf kotnikov H=15mm na lepilo za izdelavo zaključkov in pripir.</t>
  </si>
  <si>
    <t>Izvedba elastičnega stika s silikonskim kitom v odtenku fugirne mase na stikih stena-tlak, stena-stena, stena stavbno pohištvo.</t>
  </si>
  <si>
    <t>Kronsko vrtanje AB stenske ali stropne konstrukcije debeline do 30 cm, vključno z vso potrebno pripravo in odvozom izvertin na trajno deponijo in sicer:</t>
  </si>
  <si>
    <t>- izvrtine Ø 110 mm</t>
  </si>
  <si>
    <t>- izvrtine Ø 160 mm</t>
  </si>
  <si>
    <t>- izvrtine Ø 200 mm</t>
  </si>
  <si>
    <t>- izvrtine Ø 250 mm</t>
  </si>
  <si>
    <t>- izvrtine Ø 300 mm</t>
  </si>
  <si>
    <t xml:space="preserve">Pazljiva demontaža obstoječih vrat velikosti 80/200 cm, vključno z okvirjem in odvoz na začasno deponijo za ponovno uporabo. </t>
  </si>
  <si>
    <t>Kombinirano rušenje kamnite suhe zloženke z odlaganjem dolomitnega lomljenca na začasno gradbiščno deponijo za ponovno kasnejšo uporabo.</t>
  </si>
  <si>
    <t xml:space="preserve">Kombinirano rušenje AB  konstrukcij (plošče, preklade, vezi,  temeljev in drugo), vključno z nakladanjem in odvozom na trajno deponijo ter vsemi stroški trajnega deponiranja.  </t>
  </si>
  <si>
    <t xml:space="preserve">Kombinirano rušenje zidanih betonskih konstrukcij (stene in drugo), vključno z nakladanjem in odvozom na trajno deponijo ter vsemi stroški trajnega deponiranja.  </t>
  </si>
  <si>
    <t>Dobava in izdelava toplotne izolacije podstavka in vkopanega dela temeljev: grundirni predpremaz, lepilo na cementni osnovi kompletno s predhodnim  lepljenjem vodonevpojne toplotne izolacije iz ekstrudiranega polistirena debeline 12cm z gladko površino in stopničasto oblikovanim robom za spajanje plošč na preklop kot npr. Ursa XPS N-III-PZ, poglobljeno sidranje s pritrdili iz plastičnega vložka in kovinskega trna s plastificirano glavo kot npr. PSK (poraba po navodilih proizvajalca oz min 6kos/m2); in polnilni čep za prekinitev toplotnih mostov, 2x lepilna malta na cementni osnovi s plastificirano stekleno armirno mrežico, predpremazom in paroprepustnim silikatno-silikonskim Si-Si zaključnim fasadnim slojem zrnavost 1,5 mm kot npr. Rofix Sisi®Putz Vital kompletno z vsemi ojačitvenimi profili robov oken, vogalov in vrat, tesnilnimi trakovi na stikih z okenskimi policami, odkapnimi profili (na vseh zgornjih okenskih špaletah obvezno odkapni profil) in PVC okenskimi profili.</t>
  </si>
  <si>
    <t>Končno fino čiščenje notranjih prostov in vgrajene opreme, ki se kvalitetno očistijo in zbrišejo za prevzem s strani naročnika.</t>
  </si>
  <si>
    <t>SKUPAJ PLESKARSKA IN KERAMIČARSKA DELA:</t>
  </si>
  <si>
    <t>Brušenje opažnih stikov armiranobetonskih ravnih površin (stene in strop spodnje etaže) ter priprava površin na barvanje.</t>
  </si>
  <si>
    <t>Dobava materiala in barvanje betonskih sten in stropa z disperzno barvo v tonu po izboru naročnika npr, JUB Takril, vključno s pripravo podlage in čiščenjem podlage, prednamazom z emulzijo, zaščito vgrajen opreme ter čiščenjem po končanih delih.</t>
  </si>
  <si>
    <t>Izdelava grobega in finega cementnega ometa z gotovo malto s predhodnim obrizgom in glajenjem (stene klorirne sobe).</t>
  </si>
  <si>
    <t>-vrata velikosti 120/220 cm</t>
  </si>
  <si>
    <t>-vrata velikosti 85/220 cm</t>
  </si>
  <si>
    <t>Izdelava, dobava in montaža Alu enokrilnih vrat, z odpiranjem po vertikalni osi, izdelanega iz Alu profil ID 67mm, s termo členom, barvanih v RAL 9007, s tolotno izolativnim polnilom deb. 40mm, vključno z Alu kljuko, cilindrično ključavnico, večtočkovnim zaklepanjem, pritrdilnim materialmo in vsemi transporti.</t>
  </si>
  <si>
    <t>Izdelava, dobava in montaža PVC enokrilnega okna velikosti 120 x 120 cm, z odpiranjem po vertikalni in horizontalni osi, izdelanega iz PVC 6 komornega profila v beli barvi, z zasteklitvijo 6/18/4mm, Ug=1,1 W/m2K, vključno z Alu pololivo, PVC zunanjimi notranjimi pokrivnimi oz. zaključnimi letvami, pritrdilnim materialo in vsemi transporti.</t>
  </si>
  <si>
    <t>Dobava in vgradnja Alu barvane pločevine deb. 0,6mm za razne kleparske zaključke in pokrivne kape, vključno s pritrdilnim tesnilnim materialom in sicer:</t>
  </si>
  <si>
    <t>- razvite širine 15 cm</t>
  </si>
  <si>
    <t>m</t>
  </si>
  <si>
    <t>- razvite širine 20 cm</t>
  </si>
  <si>
    <t>- razvite širine 25 cm</t>
  </si>
  <si>
    <t>- razvite širine 30 cm</t>
  </si>
  <si>
    <t>- razvite širine 50 cm</t>
  </si>
  <si>
    <t>- razvite širine 60 cm</t>
  </si>
  <si>
    <t>13.5</t>
  </si>
  <si>
    <t>Montaža in demontaža notranjega odra višine do  4 m, vključno z najemnino. Obračuna se površina vodne celice.</t>
  </si>
  <si>
    <t>SKUPAJ SANACIJSKA DELA:</t>
  </si>
  <si>
    <t>SKUPAJ BETONSKA DELA</t>
  </si>
  <si>
    <t>TESARSKA DELA</t>
  </si>
  <si>
    <t>Montaža in demontaža opaž ravne plošče nad vodno celico s podporami do višine 3,5 m, vidni beton.</t>
  </si>
  <si>
    <t>Montaža in demontaža opaž stopnic, nastopnih ploskev in stranskih robov, temeljev s podporami do višine 2 m, vidni beton.</t>
  </si>
  <si>
    <t>Dobava in vgradnja odprtin za vrata in revizijske odprtine v stenah in ploščah deb. do 30cm:</t>
  </si>
  <si>
    <t>9.1.</t>
  </si>
  <si>
    <t>- velikosti do 1,5 m2</t>
  </si>
  <si>
    <t>9.2.</t>
  </si>
  <si>
    <t>- velikosti do nad 2,0 m2</t>
  </si>
  <si>
    <t>9.3.</t>
  </si>
  <si>
    <t>- velikosti do nad 4,0 m2</t>
  </si>
  <si>
    <t>SKUPAJ TESARSKA DELA</t>
  </si>
  <si>
    <t>Dobava in vgrajevanje vodotesnega betona C30/37,XC4,XD2,XS1,XF1,XA1,CI 0,2,S3 Dmax 16 PV-II, presek 0.16-0,20 m3/m1 v AB stene,  z vsemi horizontalnimi in vertikalnimi transporti.</t>
  </si>
  <si>
    <t>Dobava in vgradnja vodotesnega betona C30/37,XC4,XD2,XS1,XF1,XA1,CI 0,2,S3 Dmax 16 PV-II, presek 0,30 -0,4 m3/m1,  v talno ploščo armaturne celice, pasovne temelje krilnih zidov, zunanje stopnice, z vsemi horizontalnimi in vertikalnimi transporti.</t>
  </si>
  <si>
    <t>Dobava in vgrajevanje vodotesnega betona C30/37,XC4,XD2,XS1,XF1,XA1,CI 0,2,S3 Dmax 16 PV-II, presek 0.20-0,30 m3/m1 v AB stene, atike krilne zidove,  z vsemi horizontalnimi in vertikalnimi transporti.</t>
  </si>
  <si>
    <t xml:space="preserve">Dobava in vgrajevanje vodotesnega betona C30/37,XC4,XD2,XS1,XF1,XA1,CI 0,2,S3 Dmax 16 PV-II, presek nad 0,20 m3/m1 v  ploščo, z vsemi horizontalnimi in vertikalnimi transporti. </t>
  </si>
  <si>
    <t>Dodatek za izvedbo zgornje konture betona v plošče naklonu od 0,5-1%, in zaglajene izvedbe do črnega sijaja (streha armaturne celive).</t>
  </si>
  <si>
    <t xml:space="preserve">Dodatek za izvedbo zgornje konture betona v metličeni izvedbi v naklonu od 0,5-1%, (zunanje stopnice, tretuar pred vstopom v VH). </t>
  </si>
  <si>
    <t xml:space="preserve">Dobava in vgrajevanje vodotesnega betona C30/37,XC4,XD2,XS1,XF1,XA1,CI 0,2,S3 Dmax 16 PV-II, presek do 0,12 m3/m1 v  ploščo pred VH, z vsemi horizontalnimi in vertikalnimi transporti. </t>
  </si>
  <si>
    <t>Montaža, demontaža enostranskega opaža roba AB plošče, višine 25cm.</t>
  </si>
  <si>
    <t>Montaža, demontaža enostranskega opaža roba temeljne plošče višine 30cm in pasovnih temeljev višine 40cm.</t>
  </si>
  <si>
    <t>Dobava in polaganje toplotne izolacije iz styrodurja deb. 2 cm na stene vodohrana, vključno s pritrjevanjem s PU lepilno peno (za dilatacijo med AB stene).</t>
  </si>
  <si>
    <t>Montaža, demontaža dvostranskega opaž ravnih vidnih zidov, vključno s podpiranjem do višine 4,0 m ter vgradnjo preboji velikosti do 0,25m2/kos,  deb. stene do 30 cm.</t>
  </si>
  <si>
    <t>Montaža, demontaža enostranskega opaža  krožnih vidnih zidov s podpiranjem do 4,0m višine, vključno z vgradnjo prebojev velikosti do 0,25m2/kos, v steni deb. 30 cm.</t>
  </si>
  <si>
    <t>Dodatek za obdelavo točkovnih prebojev vodne celice z  dvokomponentna fleksibilna hidrizolacijskega premaza sten, tlaka in stropa na cementni osnovi premaz  mokrih prostorov v  2 slojih kot npr. Mapei Mapelastik, min. debelina premaza 3mm, vključno s pripravo, izravnavo, pripravo in finim čiščenjem podlage.</t>
  </si>
  <si>
    <t xml:space="preserve">Nabava, dobava in polaganje - lepljenje fleksibilnih trakov širine do 120 mm na stik horizontale z vertikalo: gumirani poliesterski trak, vključno z vogalnimi elementi in manšete za tesnjenje robov, vogalov, instalacijskih prebojev in dilatacijskih reg. Izdela se ga kot dodatno tesnjenje med stenskimi in stensko talnimi regami vseh vrst konvencionalnih podlag, ki so obdelane z  hidroizolacijskim premazom na bazi cementa, polimernih dodatkov in kremenčevega peska (npr: Mapelastic) ali  hidroizolacijski premaz na bazi cementa, polimerov in hidrofobirnih dodatkov (npr.: Mapei Band elastični trak) uporabljeno  kot dodatno tesnjenje instalacijskih priključkov in odtokov v sanitarijah  in kuhinjah. Položeno po navodilih proizvajalca. </t>
  </si>
  <si>
    <t xml:space="preserve">Dobava in vgradnja fasadne mrežice z vtiskanjem v pripravljeno malto oz. lepilo. Vključno z razrezi in vsemi transporti ter prenosi. </t>
  </si>
  <si>
    <t>Dobava in vgradnja tipskih betonskega jaška iz  BC Ø50 cm, globine do 1m, vključno z izkopom, zasipom, utrjevanjem v plasteh po 30 cm, planiranjem, podložnim betonom C 16/20, izdelavo iztoka Ø160 oz. 200mm, fino zidarsko obdelavo jaška, mulde, rešetko iz INOX AISI304 materiala, velikosto 50/50 cm, narejeno iz kotnika 40/40/3mm, in ploščatega železa 40/4mm, razmik med prečkami 20mm. Upoštevati kompletno vse delo in ves potreben material. Rešetka se vgradi v višini zaključnega pohodnega sloja spodnje etaže objekta. Jašek mora biti skladen s standardom SIST EN 1917.</t>
  </si>
  <si>
    <t>Nabava, transport, namestitev in vgradnja tipskega revizijskega jaška iz prefabricirane BC cevi premera φ120 cm, višina jaška do 4 m, vključno z izkopom, zasipom z izkopanim materialom, planiranjem in utrjevanjem, podložnim betonom deb. 20 cm in delnim obbetoniranjem z betonom C16/20 z dodatkom steklene mikroarmature, izdelavo vtoka in iztoka Ø160 oz. 200mm, fino zidarsko obdelavo jaška, mulde in priključkov. Dobava in vgradnja AB venca in LTŽ pokrova 800/800 mm, nosilnosti D 400 kN. Upoštevati kompletno ves potreben material in delo. Jašek mora biti skladen s standardom SIST EN 1917.</t>
  </si>
  <si>
    <t>Nabava materiala in izgradnja ponikovalnice iz polnih in perforiranih armirano betonskih cevi premera φ120 cm, višina ponikovalnice h=4,0 m, vključno z razširjenm izkopom, planiranjem in utrjevanjem, polaganjem politlaka gramature 400g/m2, zasipom separiranim drobljencem granulacije 32/64mm, in kamnitim drobljencem KD 0-64mm, podložnim betonom C16/20 z oddatkom steklene mikroarmature deb. 20 cm - po robu cevi in delnim obbetoniranjem z betonom C16/20 z dodatkom steklene mikroarmature, izdelavo vtoka in iztoka Ø 200mm, fino zidarsko obdelavo jaška, mulde in priključkov.  Upoštevati, da sta dve cevi perfirirani in dve polni, vključno z dobavo AB venca in LTŽ pokrova premer pokrova fi 600 mm, nosilnosti C 250 kN, polaganjem geotekstila pred končnim zasutjem zgornjega sloja, utrditvijo zasipa z izkopanim materialom ter končno ureditev okolice (humusiranje, zatravitev). Upoštevati kompletno ves potreben material in delo.</t>
  </si>
  <si>
    <t xml:space="preserve">Izvedba kamnite zložbe - škarpe z obdelanim dolomitnim lomljencem dimenzij 0,6 - 0,8 m, v betonu C16/20 z dodatkom steklene mikroarmature (kamen 70%, beton 30%), zidano na eno lice, vključno z dobavo kamnitega materiala in pripravo ustreznega temelja. Višina kamnite zložbe 1,5m.   </t>
  </si>
  <si>
    <t>Nabava, transport in vgraditev nevezane nosilne plasti zmrzlinsko odpornega drobljenca KD 0-32, v debelini 30 cm z uvaljanjem in utrjevanjem do nosilnosti Ev2=80MPa (za izvedbo manipulativnega platoja pred objektom, v debelini 60cm).</t>
  </si>
  <si>
    <t>Nabava, transport in vgraditev nevezane nosilne plasti zmrzlinsko odpornega drobljenca KD 0-16, v debelini 10 cm, splaniranjem v naklonih,  uvaljanjem in utrjevanjem do nosilnosti Ev2=80MPa (za izvedbo manipulativnega platoja pred objektom)</t>
  </si>
  <si>
    <t>Dobava in polaganje gladkih PVC UK SN8 cevi premera DN 200 mm, ki se polno obbetonirajo z betonom C16/20, poraba betona 0,14m3/m1.  Izvedene po standardu SIST EN 1401-1. Stiki se tesnijo s spojno integriranimi gumi tesnili oziroma spojkami, vključno z vsemi pomožnimi deli, tesnilnim materialom ter dobavo in vgradnjo betona za poln obbetoniranje.</t>
  </si>
  <si>
    <t>Dobava in polaganje gladkih PVC UK SN8 cevi premera DN 200 mm, ki se polno obsujejo s kamnitim drobljencem KD 0-16mm, poraba drobljenca 0,16m3/m1.  Izvedene po standardu SIST EN 1401-1. Stiki se tesnijo s spojno integriranimi gumi tesnili oziroma spojkami, vključno z vsemi pomožnimi deli, tesnilnim materialom ter dobavo in vgradnjo betona za poln obbetoniranje.</t>
  </si>
  <si>
    <t>Dobava in polaganje trdih rebrastih drenažnih cevi Φ150mm, položenih na podložni beton C12/15, debeline 10cm, poraba betona 0,06m3/m¹, zavite z ovojem iz politlaka gramature 400g/m2, poraba 2 m2/m1in obsipom s prano seperacijo granulacije 16-32 mm, poraba 0,25m3/m1. Drenaža se izdela okrog temeljne plošče objekta in obstoječe vodne celice.</t>
  </si>
  <si>
    <t>Dobava in polaganje trdih rebrastih drenažnih cevi Φ110mm, položenih na podložni beton C12/15, debeline 10cm, poraba betona 0,06m3/m¹, zavite z ovojem iz politlaka gramature 400g/m2, poraba 2 m2/m1in obsipom s prano seperacijo granulacije 16-32 mm, poraba 0,25m3/m1. Drenaža se izdela okrog temeljev krilnih zidov objekta.</t>
  </si>
  <si>
    <t>SKUPAJ ZIDARSKA IN FASADERSKA DELA:</t>
  </si>
  <si>
    <t>Dobava in montaža plastificirane ograje  iz žičnate mreže oz. ograje velikost okna 50/50mm, fi žice 2,7mm, ograje iz  pletiva, višine 200 cm, vključno z napenjanjem in kvalitetnim pritrjevanjem z vodilnimi in veznimi žicami.</t>
  </si>
  <si>
    <t>Dobava in montaža vhodnih vrat v ograji svetle velikosti 100/200 cm, iz kvadratnih in pravokotnih cevi  vročecinkane in barvane izvedbe, polnilo iz valovite trde mreže z okno 50/50/4mm, s ključavnico in cilindričnim vložkom, vključno z vsem pritrdilnim materialom, transportom in prenosi.</t>
  </si>
  <si>
    <t>Posek in odstranitev dreves z debli premera 20 do 50 cm, vključno z odstranitvijo panjev in odvozom na pooblaščeno deponijo.</t>
  </si>
  <si>
    <t xml:space="preserve">Izdelava provizorija in vseh obvodov za zagotavljanje nemotene oskrbe s pitno vodo v času gradnje in obnove vodohrana. Provizorij se izvede iz PE cevi d63/d90 z vsemi spojnimi kosi in zapornimi armaturami, vključno z dezinfekcijo in vsemi prevezavami. Ocenjena vrednost. </t>
  </si>
  <si>
    <t>Priprava gradbišča, odstranitev eventuelnih ovir in utrditev delovnega platoja. Po končanih delih se gradbišče pospravi in vzpostavi v prvotno stanje. Obračun po dejanskih stroških, velikost cca 260m2.</t>
  </si>
  <si>
    <t>Nabava, dobava in polaganje geotekstila  - politlaka gramature 400 g/m2, za preprečevanje zamuljenja, položen s predpisanimi preklopi: nad krovno ploščo vodne in armaturne celice, pred končnim zasipom s koherentnim materialom</t>
  </si>
  <si>
    <t xml:space="preserve">Strojni zasip nad krovno ploščo vodne in armaturne celice objekta, v višini h=80-100 cm, z ustreznim izkopanim materialom, z izločevanjem kamenja nad fi 10 cm oz. po navodilih nadzora. </t>
  </si>
  <si>
    <t xml:space="preserve">Dobava in vgrajevanje mikroarmiranega naklonskega betona C16/20 z dodatkom steklene mikro armature debeline 4-8 cm na krovno ploščo obstoječe vodne celice ter armaturne celice, v predvidenem padcu 1,5 -2%,  povprečna debelina sloja d=6 cm,  vključno z glajenjem in pripravo površine za vgradnjo hidroizolacije.  </t>
  </si>
  <si>
    <t>Izdelava enostranskega opaža višine do 10 cm (za izvedbo naklonskega estriha), po obodu okrogle stopne plošče vodne celice.</t>
  </si>
  <si>
    <t>Izdelava enostranskega ravnega opaža višine do 10 cm (za izvedbo naklonskega estriha), po obodu stopne plošče armaturne celice.</t>
  </si>
  <si>
    <t>Dobava in vgrajevanje naklonskega betona C16/20 z dodatkom steklene mikroarmature, debeline od 4-10cm, podloga strešne hidroizolacije vodne in armaturne celice z zaglajevanjem zgornje konture in vsemi transporti.</t>
  </si>
  <si>
    <t xml:space="preserve">Izdelava zaokorožnice na stiku med steno in talno ploščo vodne celice s sanacijsko malto razreda R3 s funkcijo kristalizacije in samoceljenja. </t>
  </si>
  <si>
    <t>SKUPAJ SPLOŠNE POSTAVKE</t>
  </si>
  <si>
    <t>Strojni zasip gradbene jame z ustreznim izkopanim materialom, z izločevanjem kamenja nad fi 10 cm oz. po navodilih nadzora, s komprimacijo v plasteh po 30cm do predpisane zbitosti 92% za zelene površine (po standardnem Proktojevem postopku), skupaj z  dovozom materiala iz začasne deponije.</t>
  </si>
  <si>
    <t>Dobava in izdelava temeljev za žičnato ograjo iz BC Ø 30cm, globine 50cm, vključno izkopom, zasipom, planiranjem, podložnim betonom, postavitvijo in stabilizacijo stebrička in polnim zalivanjem temelja z betonom C16/20 z dodatko stelene mikroarmature, kopletno ves material in delo (ograja in stebrički so v ločeni poziciji).</t>
  </si>
  <si>
    <t>Dobava in vgradnja okroglih stebričkov Ø 60 / 3mm, dolžine 2,4m, za vgradnjo v prehodno pripravljen AB temelj in zalivanje z betonm (glej zgornjo postavko).</t>
  </si>
  <si>
    <t>Dobava in vgradnja okroglih opor  Ø 60 / 3mm, dolžine 1,5m, za vijačenje s TSA vijaki M4 / 70mm, v prehodno pripravljen AB temelj in zalivanje z betonm (glej zgornjo postavko).</t>
  </si>
  <si>
    <t xml:space="preserve">Dobava in vgradnja RF pokrova po detajlu izbranega izvajalca, dimenzija vstopne odprtine jaška 1200x1200 mm, iz nerjavečega materiala INOX AISI 304, pokrov iz nedrseče pločevine nosilnosti 500 kg (nepovozna izvedba), plinsko vzmeten, z vgrajenim vertikalnim zračnikom s kapo in mrežico proti mrčesu, zaklepom in pokrovom za obešanko. Cena vključuje vgradnjo v AB okvir in izdelavo AB okvirja nad vstopnim zaščitnim jaškom zunanje cisterne, premer jaška fi1200.   </t>
  </si>
  <si>
    <t>Nabava materiala in izgradnja ponikovalnice iz polnih in perforiranih armirano betonskih cevi premera φ100 cm, višina ponikovalnice h=4,5 m, vključno z razširjenm izkopom, planiranjem in utrjevanjem, polaganjem politlaka gramature 400g/m2, zasipom separiranim drobljencem granulacije 32/64mm, in kamnitim drobljencem KD 0-64mm, podložnim betonom C16/20 z oddatkom steklene mikroarmature deb. 20 cm - po robu cevi in delnim obbetoniranjem z betonom C16/20 z dodatkom steklene mikroarmature, izdelavo vtoka in iztoka Ø 200mm, fino zidarsko obdelavo jaška, mulde in priključkov.  Upoštevati, da sta dve cevi perfirirani in dve polni, vključno z dobavo AB venca in LTŽ pokrova premer pokrova fi 600 mm, nosilnosti C 250 kN, polaganjem geotekstila pred končnim zasutjem zgornjega sloja, utrditvijo zasipa z izkopanim materialom ter končno ureditev okolice (humusiranje, zatravitev). Upoštevati kompletno ves potreben material in delo.</t>
  </si>
  <si>
    <t xml:space="preserve">Krpanje zunanjih sten s fino cementno malto, vključno s fino cementno malto v deb. do 2cm,  z zaribavanjem do črnega sijaja, vključno s pripravo in impregnacijo podlage. </t>
  </si>
  <si>
    <t>Zakoličba objekta in postavitev gradbenih profilov na zakoličeno os trase, zakoličenje objekta ter določitev nivoja za merjenje globine izkopa (2 kosa/objekt).</t>
  </si>
  <si>
    <t>Montaža in demontaža fasadnega odra višine do  5 m, vključno z najemnino. Obračuna se površina zunanjega oboda obstoječega vodohrana.</t>
  </si>
  <si>
    <t>Visokotlačno čiščenje betonske površine z vodnim curkom pod pritiskom (min 400 bar) do čiste in zdrave betonske podlage, kot priprava za sanacijo notranjega dela vodne in armaturne celice, vključno z vsemm potrebnim čiščenjem.</t>
  </si>
  <si>
    <t>Montaža in demontaža fasadnega odra višine do  3 m, vključno z najemnino. Obračuna se površina notranjega oboda obstoječe vodne celice.</t>
  </si>
  <si>
    <t>KPL</t>
  </si>
  <si>
    <t>Nabava materiala in izgradnja ponikovalnice iz polnih in perforiranih armirano betonskih cevi premera φ100 cm, višina ponikovalnice h=3 m, vključno z razširjenm izkopom, planiranjem in utrjevanjem, polaganjem politlaka gramature 400g/m2, zasipom separiranim drobljencem granulacije 32/64mm, in kamnitim drobljencem KD 0-64mm, podložnim betonom C16/20 z oddatkom steklene mikroarmature deb. 20 cm - po robu cevi in delnim obbetoniranjem z betonom C16/20 z dodatkom steklene mikroarmature, izdelavo vtoka in iztoka Ø 200mm, fino zidarsko obdelavo jaška, mulde in priključkov.  Upoštevati, da sta dve cevi perfirirani in dve polni, vključno z dobavo AB venca in LTŽ pokrova premer pokrova fi 600 mm, nosilnosti C 250 kN, polaganjem geotekstila pred končnim zasutjem zgornjega sloja, utrditvijo zasipa z izkopanim materialom ter končno ureditev okolice (humusiranje, zatravitev). Upoštevati kompletno ves potreben material in delo.</t>
  </si>
  <si>
    <t>SKUPAJ SPLOŠNA DELA:</t>
  </si>
  <si>
    <t>Montaža in demontaža fasadnega odra višine do  4 m, vključno z najemnino. Obračuna se površina zunanjega oboda obstoječe vodne celice.</t>
  </si>
  <si>
    <t>Montaža in demontaža fasadnega odra višine do  4 m, vključno z najemnino. Obračuna se površina notranjega oboda obstoječe vodne celice.</t>
  </si>
  <si>
    <t>Zalivanje in tesnenje odprtin odstranjenih obstoječih vodovodnih cevi (DN80) skozi AB steno vodne celice. Cena vsebuje izdelavo opaža, čiščenje in premaz površine s sintetično emulzijo za povečanje sprijemnosti novega in starega betona, zalivanje odprtin z betonom z dodatkom ekspanzitorja. V času strjevanja se po globini odprtine odstrani cca 2-3 cm svežega betona in se manjajoči del do polne reprofilacije prereza nadomesti s sanacijsko malto s funkcijo kristalizacije in samoceljenja. Vključno z nego malte.</t>
  </si>
  <si>
    <t xml:space="preserve">Dobava in vgrajevanje mikroarmiranega naklonskega betona C16/20 z dodatkom steklene mikro armature debeline 4-10 cm na krovno ploščo obstoječe vodne celice ter armaturne celice, v predvidenem padcu 1,5 -2%,  povprečna debelina sloja d=76 cm,  vključno z glajenjem in pripravo površine za vgradnjo hidroizolacije.  </t>
  </si>
  <si>
    <t>Izdelava, dobava in montaža Alu enokrilnih vrat, skupne velikosti 80 x 180 cm, z odpiranjem po vertikalni osi, izdelanega iz Alu profil ID 67mm, s termo členom, barvanih v RAL 9007, s tolotno izolativnim polnilom deb. 40mm, vključno z Alu kljuko, cilindrično ključavnico, večtočkovnim zaklepanjem, pritrdilnim materialmo in vsemi transporti.</t>
  </si>
  <si>
    <t>Dobava in vgradnja kosmatih deske iz smrekovega lesa deb. 24mm, širine do 20cm s pritrjevanje na AB venec,  vključno z razrezom in pritrdilnim materialom.</t>
  </si>
  <si>
    <t>17.1.</t>
  </si>
  <si>
    <t>17.2.</t>
  </si>
  <si>
    <t>17.3.</t>
  </si>
  <si>
    <t>17.4.</t>
  </si>
  <si>
    <t>17.5.</t>
  </si>
  <si>
    <t>17.6.</t>
  </si>
  <si>
    <t xml:space="preserve">Izdelava PID projektne dokumentacije. </t>
  </si>
  <si>
    <t>Izdelava PID projektne dokumentacije.</t>
  </si>
  <si>
    <t xml:space="preserve">Izvedba kamnite zložbe - škarpe iz obdelanega dolomitnega lomljenca večjih dimenzij (0,6 - 0,8 m), v betonu C16/20 z dodatkom steklene mikroartamure (kamen 70%, beton 30%), zidano na eno lice, vključno s prenosom odloženega kamnitega materiala in pripravo ustreznega temelja. Višina kamnite zložbe 1,5 m.   </t>
  </si>
  <si>
    <t xml:space="preserve">Rušenje obstoječe kamnite škarpe, z odlaganjem ob robu gradbene jame, za kasnejšo ponovno uporabo. </t>
  </si>
  <si>
    <t>VII</t>
  </si>
  <si>
    <t>B</t>
  </si>
  <si>
    <t>C</t>
  </si>
  <si>
    <t>D</t>
  </si>
  <si>
    <t>E</t>
  </si>
  <si>
    <t>SKUPAJ OPORNI ZID:</t>
  </si>
  <si>
    <t>+22% DDV</t>
  </si>
  <si>
    <t>VSE SKUPAJ :</t>
  </si>
  <si>
    <t>A</t>
  </si>
  <si>
    <t>.</t>
  </si>
  <si>
    <t>PRIPRAVLJANA DELA</t>
  </si>
  <si>
    <t>Izdelava elaborata zapore cestišča ter pridobitev ustreznih soglasij za njegovo delno ali popolno zaporo.</t>
  </si>
  <si>
    <t xml:space="preserve">Dobava in ppostavitev prometne signalizacije po elaboaratu zapore, in njeno vzdrževanje ter odstranitev po končani gradnji. </t>
  </si>
  <si>
    <t xml:space="preserve">Nadzor s stranu upravljalca elektronapetosnega voda za čas gradnje. </t>
  </si>
  <si>
    <t xml:space="preserve">Začasno podpiranje droga elektronapetostnega omrežja v skladu z navodili upravljalca elektronapetostnega voda. </t>
  </si>
  <si>
    <t xml:space="preserve">Geomehanski nadzor pri gradnji za pregled gradbene jame, potrditev ustreznosti temeljnih tal ter potrditev z vpisom v gradbeni dnevnik in izdelavo končnega poročila. </t>
  </si>
  <si>
    <t xml:space="preserve">Izlov rib v območju izvedbe novega opornega zidu, velja za ves čas gradnje in preusmeritve struge. </t>
  </si>
  <si>
    <t>Izdelava preusmeritve potoka s pripeljanim materialom, poraba cca 1,5m3/m1, v dolžini 25m, vključno z vzpostavitvijo prvotnega stanja po končanih delih, tekočim vzdrževanjem v času gradnje, upoštevati ves potrebem material in delo. Velja za ves čas gradnje.</t>
  </si>
  <si>
    <t>Izdelava geodetskega posnetka opornega zidu in novega izvedenega stanja brežine.</t>
  </si>
  <si>
    <t>Izdelava PID projektne dokumentacije za AB oporni zid.</t>
  </si>
  <si>
    <t xml:space="preserve">Geodetska višinska in smerna zakoličba vseh potrebnih točka za izvedbo temeljev, opornega zidu, z zavarovanje zakoličenih točk oz. prenosom na gradbene profile. </t>
  </si>
  <si>
    <t>Postavitev gradbenih profilov na mestih horizontalnih in vertikalnih lomov zakoličene osi trase ter določitev nivoja za merjenje globine izkopa in zdelava temelja.</t>
  </si>
  <si>
    <t>SKUPAJ PRIPRAVLJALNA DELA:</t>
  </si>
  <si>
    <t>ZEMELJSKA DELA</t>
  </si>
  <si>
    <t>5.1.</t>
  </si>
  <si>
    <t>5.2.</t>
  </si>
  <si>
    <t>Ročno planiranje in utrjevanje dna gradbene jame s točnostjo +/- 1 cm po celotni širini jarka v projektiranem padcu.</t>
  </si>
  <si>
    <t>Strojni zasip gradbenej jamen z izkopanim materialom, z izločevanjem kamenja nad fi 10 cm oz. po navodilih nadzora, s komprimacijo v plasteh po 30 cm do predpisane zbitosti 92% za zelene površine (po standardnem Proktojevem postopku), skupaj z  dovozom materiala iz začasne deponije.</t>
  </si>
  <si>
    <t>Dobava materiala ter izdelava kamnite zložbe v betonu iz zmrzlinsko obstojnega dolomitnega lomljenca. Skale velikosti do 60 cm se obbetonirajo z betonom C16/20 z dodatkom steklene mikro armature z zaglajenimi fugami oz. zaprtimi fugami.</t>
  </si>
  <si>
    <t>Dobava in vgradnja odbojne ograje JVO, po TSC 02.210:2008.</t>
  </si>
  <si>
    <t>BETONSKA DELA</t>
  </si>
  <si>
    <t xml:space="preserve">Dobava in vgradnja podložnega betona  C12/15, debeline 10 cm, z vsemi horizontalnimi in vertikalnimi transporti. </t>
  </si>
  <si>
    <t>Dobava in vgradnja vodotesnega betona C30/37,XC4,XD2,XS1,XF1,XA1,CI 0,2,S3 Dmax 32 PV-II, nad 0,30 m3/m1 v pasovni temelj, z vsemi horizontalnimi in vertikalnimi transporti.</t>
  </si>
  <si>
    <t xml:space="preserve">Dobava in vgrajevanje vodotesnega betona C30/37,XC4,XD2,XS1,XF1,XA1,CI 0,2,S3 Dmax 32 PV-II, presek nad 0,30 m3/m1 v  stene opornega zidu, z vsemi horizontalnimi in vertikalnimi transporti. </t>
  </si>
  <si>
    <t xml:space="preserve">Dobava in vgrajevanje vodotesnega betona C30/37,XC4,XD2,XS1,XF1,XA1,CI 0,2,S3 Dmax 16 PV-II, presek do 0,09m3/m1 v  brade na temelju opornega zidi, z vsemi horizontalnimi in vertikalnimi transporti. </t>
  </si>
  <si>
    <t>Montaža, demontaža enostranskega opaža roba temeljne plošče višine 50cm.</t>
  </si>
  <si>
    <t>Montaža in demontaža opaž AB brad velikosti 30 x 30 x 30 cm, vidni beton, s podpiranje do višine 30cm.</t>
  </si>
  <si>
    <t>CESTARSKA DELA</t>
  </si>
  <si>
    <t>REKAPITULACIJA STRIŠKOV OPORNEGA ZIDU SUŠA</t>
  </si>
  <si>
    <t xml:space="preserve">VH PETELINOV GRIČ - ELEKTROINŠTALACIJA OBJEKTA </t>
  </si>
  <si>
    <t>ELEKTROINSTALACIJA VODOHRANA</t>
  </si>
  <si>
    <t xml:space="preserve"> 1.1</t>
  </si>
  <si>
    <t>RAZDELILEC RVH</t>
  </si>
  <si>
    <t>-</t>
  </si>
  <si>
    <t>tipska stenska polyesterskia omara 1000x1000x320mm v IP zaščiti 54, ter vgrajeni opremi:</t>
  </si>
  <si>
    <t xml:space="preserve">glavno stikalo 1,0,2  32A 2P z rdečo rumenim ročajem </t>
  </si>
  <si>
    <t>katodni odvodniki Protec BR</t>
  </si>
  <si>
    <t>kontolnik faz z asimetrijo</t>
  </si>
  <si>
    <t>FI stikalo 40/0,3A 4P s samopovratkom</t>
  </si>
  <si>
    <t>FI stikalo 25/0,03A 4P</t>
  </si>
  <si>
    <t>instalacijski odklopnik C 2/4/6/10/16/III</t>
  </si>
  <si>
    <t>instalacijski odklopnik C 2/4/6/10/16/II</t>
  </si>
  <si>
    <t>cevna varovalka s sponko 0,8A</t>
  </si>
  <si>
    <t>cevna varovalka s sponko 0,05A</t>
  </si>
  <si>
    <t>svetilka s stikalom ter vtičnico v razdelilcu</t>
  </si>
  <si>
    <t>grelec v razdelilcu 100W 230V</t>
  </si>
  <si>
    <t>termostat montaža v razdelilec (grelec)</t>
  </si>
  <si>
    <t>vtičnica za DIN letev 230V</t>
  </si>
  <si>
    <t>ventilator v razdelilcu 50W 230V</t>
  </si>
  <si>
    <t>termostat montaža v razdelilec (ventilator)</t>
  </si>
  <si>
    <t>kontaktor 230V, 4kW</t>
  </si>
  <si>
    <t>motorsko zašitno stikalo do 2A</t>
  </si>
  <si>
    <t>pomožni rele 24VAC 4P kot na primer PT570524 Schrack komplet s podnožjem</t>
  </si>
  <si>
    <t>signalna svetilka 24V RD</t>
  </si>
  <si>
    <t>signalna svetilka 24V ZE</t>
  </si>
  <si>
    <t>krmilno stikalo 1-0-2 2P</t>
  </si>
  <si>
    <t>krmilno stikalo 1-0 16A</t>
  </si>
  <si>
    <t>zaščitni diodni modul</t>
  </si>
  <si>
    <t>modularni telemetrijski krmilnik TBOX MS CPU32 S2
komunikacija: LTE, RS-485, RS-232, Ethernet, Wi-Fi
digitalni vhodi: 32
digitalni izhodi: 16
analogni vhodi: 16
ohišje za 10 modulov
napajanje: 10 - 30VDC
lastnosti: PLC, datalogger 65.000 zapisov, alarm manager, master in slave, podpora protokolu DNP3.0 in Modbus, grafični web server</t>
  </si>
  <si>
    <t>10.1" operaterski prikazovalnik na dotik (sinoptika, meritve, parametri, ukazi, statusi)</t>
  </si>
  <si>
    <t>24V/3A napajalnik + polnilec za akumulator (24 urna avtonomija)</t>
  </si>
  <si>
    <t>12V/12Ah akumulator</t>
  </si>
  <si>
    <t>battery guard - zaščita pred izpraznjenjem akumulatorja</t>
  </si>
  <si>
    <t>montaža in spustitev v pogon (delo, potni stroški in zagon)</t>
  </si>
  <si>
    <t>PE in N zbiralka, vrstne sponke, napisne ploščice,oznake ter drobni in vezni instalacijski material</t>
  </si>
  <si>
    <t>RAZDELILEC RVH skupaj:</t>
  </si>
  <si>
    <t xml:space="preserve"> 1.2</t>
  </si>
  <si>
    <t>ELEKTRO INSTALACIJE</t>
  </si>
  <si>
    <t>dobava in polaganje kabla NYM-J 3x2,5mm2</t>
  </si>
  <si>
    <t>dobava in polaganje kabla NYM-J 3x1,5mm2</t>
  </si>
  <si>
    <t>dobava in polaganje kabla Licy 2x2x0.8mm2</t>
  </si>
  <si>
    <t>dobava in polaganje kabla Olflex 110 Cy 12x1mm2</t>
  </si>
  <si>
    <t>dobava in polaganje kabla Olflex 110 Cy 4x1mm2</t>
  </si>
  <si>
    <t>dobava in polaganje kabla Olflex 110 Cy 3x1mm2</t>
  </si>
  <si>
    <t>dobava in polaganje kabla FTP cat 6</t>
  </si>
  <si>
    <t>polaganja tipskega kabla za priklop črpalke</t>
  </si>
  <si>
    <t>prostorski termostat</t>
  </si>
  <si>
    <t>dobava in montaža LED svetilke z zaščitnim pokrovom IP65 kot naprimer BS102 LED 258 Beghelli</t>
  </si>
  <si>
    <t>Z1</t>
  </si>
  <si>
    <t>4300, UP LED 8-8W SE 1/2/3N IP65,  varnostna svetilka z izjemno tehnološko dovršeno elektroniko. Sekundarni spoj, avtonomija 1h, IK 07. Svetlobni tok 240 lm. Višina svetilke 20 mm. Zaščitna stopnja IP 65. Garancija 4 let. Beghelli (MTSi d.o.o. Maribor)</t>
  </si>
  <si>
    <t>4346, UP LED LITE 100 LM SA 1H. Piktogramska varnostna LED svetilka. SA - trajni spoj. IP 65. UV stabilna. Svetlobni tok 200 lm. 4 leta garancije. Beghelli (MTSi d.o.o. Maribor)</t>
  </si>
  <si>
    <t>4310, piktogramska plošča, DX-SX-BS UP LED 20 M</t>
  </si>
  <si>
    <t>piktogramska nalepka RAVNO / LEVO / DESNO. Beghelli (MTSi d.o.o. Maribor)</t>
  </si>
  <si>
    <t>instalacijsko Rf korito s pokrovom PK 100 kpl s spojnim, nosilnim in vijačnim materialom</t>
  </si>
  <si>
    <t xml:space="preserve">razno konstrukcijsko železo </t>
  </si>
  <si>
    <t>dobava in montaža n/o vtičnica 230V s pokrovom</t>
  </si>
  <si>
    <t>dovava in montaža n/o stikalo navadno</t>
  </si>
  <si>
    <t>dobava in montaža končnega stikala za kontrolo vstopa</t>
  </si>
  <si>
    <t>inox objemke za pritrditev kablov</t>
  </si>
  <si>
    <t>inox objemke za pritrditev nivojne sonde</t>
  </si>
  <si>
    <t>Inox trak 30x3,5mm</t>
  </si>
  <si>
    <t>izdelava galvanskih spojev iz inox materiala</t>
  </si>
  <si>
    <t>razvodnica DIP dodatne izenačitve potenciala</t>
  </si>
  <si>
    <t>kabel P/Fy 6-25mm2</t>
  </si>
  <si>
    <t>križne sponke Rf/Rf</t>
  </si>
  <si>
    <t>ELEKTRO INSTALACIJE skupaj:</t>
  </si>
  <si>
    <t xml:space="preserve"> 1.3</t>
  </si>
  <si>
    <t>PROGRAMSKA OPREMA</t>
  </si>
  <si>
    <t>programska oprema</t>
  </si>
  <si>
    <t xml:space="preserve">izdelava aplikativne programske opreme z vizualizacijo za krmilnik </t>
  </si>
  <si>
    <t>testiranje in spuščanje v pogon</t>
  </si>
  <si>
    <t>šolanje in predaja upravljalcu sistema</t>
  </si>
  <si>
    <t>PROGRAMSKA OPREMA skupaj:</t>
  </si>
  <si>
    <t>1.4.</t>
  </si>
  <si>
    <t>OSTALA DELA</t>
  </si>
  <si>
    <t>Odklop obstoječega razdelilca ter vzpostavitev breznapetostnega stanja obstoječega VH</t>
  </si>
  <si>
    <t>Demontaža obstoječe opreme ocena</t>
  </si>
  <si>
    <t>Priklop novega razdelilca na obstoječ kabel NYY-J 5x6 kpl z izvedbo spojke in podaljšanjem za cca 5m</t>
  </si>
  <si>
    <t>Priklop omarice obstoječe UV naprave v nov razdelilec</t>
  </si>
  <si>
    <t>Meritve v skladu z pravilnikom o zahtevah za NN električne instalacije (Ur.list. št.41/2009) in Pravilnikom o zaščiti stavb pred delovanju strele (Ur.list. št.28/2009)</t>
  </si>
  <si>
    <t>Drobni, vezni in pritrdilni material</t>
  </si>
  <si>
    <t>Priprava in transport</t>
  </si>
  <si>
    <t>OSTALA DELA skupaj:</t>
  </si>
  <si>
    <t>1.5.</t>
  </si>
  <si>
    <t>NEPREDVIDENA DELA</t>
  </si>
  <si>
    <t>neprevdidena in dodatna dela. Obračun po dejanskih stroških in dodatnih potrjenih ponudbah izvajalca. Upošteva se 5% postavk 1.1-1.4.</t>
  </si>
  <si>
    <t>NEPREDVIDENA DELA skupaj:</t>
  </si>
  <si>
    <t>REKAPITULACIJA STROŠKOV</t>
  </si>
  <si>
    <t>ELEKTROINSTALACIJA   S K U P A J   :</t>
  </si>
  <si>
    <t>EUR</t>
  </si>
  <si>
    <t>Vsa oprema (črpalke, sonde, merilci,…) je zajeta v strojnem delu načrta !</t>
  </si>
  <si>
    <t>ODSEK VODOVODOV "A"</t>
  </si>
  <si>
    <t xml:space="preserve">OPORNI ZID SUŠA </t>
  </si>
  <si>
    <t>ODSEK VODOVODOV "B"</t>
  </si>
  <si>
    <t>POPIS DEL ZA VODOVOD ZAJETJE ZAROBAR - VH PETELINOV GRIČ - VH HLAVČE NJIVE - VH GORENJA VAS,  2. SKLOP</t>
  </si>
  <si>
    <t>POPIS DEL ZA ODSEK VODOVODOV "A": ZAJETJE ZAROBAR - 
VH PETELINOV GRIČ, 2 SKLOP</t>
  </si>
  <si>
    <t>POPIS DEL ZA OPORNI ZID SUŠA, 2. SKLOP</t>
  </si>
  <si>
    <t xml:space="preserve">POPIS DEL ZA ODSEK VODOVODOV "B": VH PETELINOV GRIČ - 
VH HLAVČE NJIVE - VH GORENJA VAS,  2. SKLOP </t>
  </si>
  <si>
    <t xml:space="preserve">POPIS DEL ZA VH PETELINOV GRIČ, 2 SKLOP </t>
  </si>
  <si>
    <t>POPIS DEL ZA ELEKTRO INŠTALACIJE ZA  
VH PETELINOV GRIČ,  2 SKLOP</t>
  </si>
  <si>
    <t>POPIS DEL ZA VH SUŠA,  2. SKLOP</t>
  </si>
  <si>
    <t>POPIS DEL ZA VH GORENJE BRDO, 2 SKLOP</t>
  </si>
  <si>
    <t>POPIS DEL ZA VH HLAVČE NJIVE, 2 SKLOP</t>
  </si>
  <si>
    <t>POPIS DEL ZA AB JAŠEK 1,6 x 2,0 x 2,0 m,  2. SKLOP</t>
  </si>
  <si>
    <t>POPIS DEL ZA JAŠEK VELIKOSTI 2,0 x 3,60 x 2,20 M (3 kosi), 2 SKLOP</t>
  </si>
  <si>
    <t>SKUPAJ VREDNOST DEL (z DDV) -  AB JAŠEK:</t>
  </si>
  <si>
    <t>SKUPNA REKAPITULACIJA ZA 2. SKLOP:</t>
  </si>
  <si>
    <t xml:space="preserve">SKUPAJ VREDNOST ZA 2. SKLOP (z DDV) </t>
  </si>
  <si>
    <t xml:space="preserve">* Fazonski komadi, armature, spojni in tesnilni material morajo ustrezati tlačnim razmeram posameznega odseka vodovodnega omrežja. </t>
  </si>
  <si>
    <t>2.10</t>
  </si>
  <si>
    <t>fazonski kosi in armature</t>
  </si>
  <si>
    <t>1.6</t>
  </si>
  <si>
    <t>vodovodne cevi PE100 d63, 10 bar, SDR17
(praznotok jaškov za redukcijo tlaka).</t>
  </si>
  <si>
    <t>3.4</t>
  </si>
  <si>
    <t>T 125 / 80</t>
  </si>
  <si>
    <t>FFR 125 / 80</t>
  </si>
  <si>
    <t>MDK 125</t>
  </si>
  <si>
    <t>vodovodne cevi NL DN 125</t>
  </si>
  <si>
    <t>vodovodne cevi NL DN 150</t>
  </si>
  <si>
    <t>vodovodne cevi PE 100 d110, 10 bar, SDR 17 (praznotok vodohrana).</t>
  </si>
  <si>
    <t xml:space="preserve">vodovodne cevi NL DN 125 C40 - STD spoj
</t>
  </si>
  <si>
    <t xml:space="preserve">vodovodne cevi NL DN 150 C40 - STD spoj
</t>
  </si>
  <si>
    <t>NL DN 150</t>
  </si>
  <si>
    <t>Rezanje cevi na vmesne kose (na gradbišču), obdelava, prenosi in vgradnja po navodilih proizvajalca.</t>
  </si>
  <si>
    <t>8.7</t>
  </si>
  <si>
    <t>8.8</t>
  </si>
  <si>
    <t>8.9</t>
  </si>
  <si>
    <t>8.10</t>
  </si>
  <si>
    <t>8.11</t>
  </si>
  <si>
    <t>8.12</t>
  </si>
  <si>
    <t>8.13</t>
  </si>
  <si>
    <t>8.14</t>
  </si>
  <si>
    <t>8.15</t>
  </si>
  <si>
    <t>8.16</t>
  </si>
  <si>
    <t>12.3</t>
  </si>
  <si>
    <t>13.6</t>
  </si>
  <si>
    <t>Prenos in razvoz vodovodnega materiala iz deponije do mesta vgradnje, spuščanje in polaganje na predhodno pripravljeno peščeno posteljico v izkopanem jarku ter poravnanje v vertikalni in horizontalni smeri. Za PE cevi cena postavke vključuje tudi vsa potrebna dela za montažo cevi in izvedbo spojev.</t>
  </si>
  <si>
    <t>koleno 90° PE 100 d110</t>
  </si>
  <si>
    <t>koleno 90° PE 100 d90</t>
  </si>
  <si>
    <t>vmesni kos NL DN 125, L=500 mm - UNI Ve spoj</t>
  </si>
  <si>
    <t>lok 45° PE 100 d110</t>
  </si>
  <si>
    <t>lok 45° PE 100 d90</t>
  </si>
  <si>
    <t xml:space="preserve">Nabava, dobava in montaža nadzemnega hidranta DN100 v lomljeni izvedbi, z možnostjo obračanja glave za 360ᵒ, s telesom iz INOX materiala, prirobničnim priključkom in EPDM tesnilom. Hidrant skladen s standardi SIST EN 14384 in SIST EN 1074-6. Hidrant je opremljen s tremi stabilnimi spojkami: 2 x tip C in 1 x tip B, z minimalnimi pretočnimi karakteristikami (Kv) po SIST EN 14384:2005.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 1074-6. </t>
  </si>
  <si>
    <t>T kos PE 100 d110</t>
  </si>
  <si>
    <t>Montaža in demontaža fasadnega odra višine do  6 m, vključno z najemnino. Obračuna se površina zunanjega oboda obstoječe vodne celice.</t>
  </si>
  <si>
    <t>Del objekta: AB jašek 2,0 x 3,6 x 2,2m (3 kosi-upoštevanu v predizmerah)</t>
  </si>
  <si>
    <r>
      <t>Dobava in izdelava tankoslojne kontaktne fasade v sestavi: grundirni predpremaz, lepilo kot npr. Rofix Unistar Light, fasadne izolacijske plošče</t>
    </r>
    <r>
      <rPr>
        <b/>
        <sz val="11"/>
        <rFont val="Calibri"/>
        <family val="2"/>
        <charset val="238"/>
        <scheme val="minor"/>
      </rPr>
      <t xml:space="preserve">  </t>
    </r>
    <r>
      <rPr>
        <sz val="11"/>
        <rFont val="Calibri"/>
        <family val="2"/>
        <charset val="238"/>
        <scheme val="minor"/>
      </rPr>
      <t>debeline 12cm kot npr. Knauf insulation FKD-S Thermal λ≤0,035W/mK, poglobljeno sidranje s pritrdili iz plastičnega vložka in kovinskega trna s plastificirano glavo kot npr. PSK (poraba po navodilih proizvajalca oz min 6kos/m2); in polnilni čep za prekinitev toplotnih mostov, 2x lepilna malta s plastificirano stekleno armirno mrežico, kot npr. Rofix Unistar Light, in paroprepustnim silikatno-silikonskim Si-Si zaključnim fasadnim slojem zrnavost 1,5 mm kot npr. Rofix Sisi®Putz Vital kompletno z vsemi ojačitvenimi profili robov in vogalov.</t>
    </r>
  </si>
  <si>
    <t xml:space="preserve">OPOMBE: 
* Dobava in vgradnja vodovodne cevi, ki morajo biti izdelane na obojko v skladu s SIST EN 545 (zadnji veljavni standard) najmanj preferenčnega tlačnega razreda C40 (do vključno DN300), C30 (do vključno DN600), z odgovarjajočimi spoji za različne primere vgradnje (STD, STD VI, UNI Ve) in dolžino 6 m, z vsemi obdelavami in dodelavami za doseganje zahtevane montaže (skladno s ponudbenim predračunom in spodnjimi specifikacijami ter zahtevami naročnika  v razpisni dokumentaciji).
</t>
  </si>
  <si>
    <t xml:space="preserve">* Cevi, loki, fazonski kosi in prirobnice znotraj objekta so iz nerjavečega INOX jekla kakovosti AISI 316 Ti. Dolžine FF kosov v popisih in dokumentaciji so informativne narave in se zvarijo na licu mesta glede na dimenzije ostale dobavljene opreme. </t>
  </si>
  <si>
    <t>* Ostali fazonski kosi morajo biti izdelani iz nodularne litine v skladu z EN 545:2010, z zunanjo in notranjo zaščito po postopku kataforeze min. debeline 70 mikronov oz. po klasičnem postopku min. debeline 250 mikronov. Ustrezati morajo odgovarjajočim tlačnim razredom za različne primere vgradnje. Opremljeni morajo biti z odgovarjajočimi tesnili v skladu z EN 681-1 (certifikat). Prirobnični fazonski kosi standardne izvedbe morajo imeti vrtljivo prirobnico, ostali (samo FF kos) pa imajo lahko fiksno, obojčni fazonski kosi morajo imeti odgovarjajoči spoj za različne primere vgradnje - STD, STD VI ali UNI Ve spoj (ali enkovredno). Spoji na obojčnih fazonskih kosih so enaki kot pri ceveh (isti proizvajalec). Vse vrste obojčnih tesnil oz. spojev mora biti zaradi zagotovitve kvalitete spoja preizkušeno skupaj s fazoni (certifikat). Obojčni fazonski kosi morajo biti istega proizvajalca kot cevi.</t>
  </si>
  <si>
    <t>* Montažno - demontažni kosi morajo biti izdelani iz jekla z Epoxy zaščito min. 250 mikronov, s stojnimi vijaki in maticami za regulacijo in tesnenje EPDM. Možnost nastavitve dolžine +/-25mm. Vse v skladu z ISO 1092-2. 
* Jeklene, pocinkane navojne cevi morajo ustrezati standardu DIN 2440. 
* PE cevi za vodo morajo biti v skladu z ISO 4427 oz. SIST ISO 12201, z odgovarjajočim tlačnim razredom za različne primere vgradnje.</t>
  </si>
  <si>
    <t>*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Na obeh straneh klina so pravokotna poliamidna vodila. Spoj telesa in pokrova mora biti izveden brez vijakov in zagozd. Ustrezati morajo standardu EN 1074. EV zasuni PN40 morajo biti izdelani iz jeklene litine GS-C25, z epoxy zaščito. Klin zasuna je iz jeklene litine GC-C25, tesnenje iz nerjavečega jekla. Vreteno zasuna je izdelano iz nerjavečega jekla. Ustrezati morajo standardu EN 12516, EN 1984.</t>
  </si>
  <si>
    <t>* Ohišje in loputa prirobnične lopute sta izdelana iz duktilne litine GS 500-7, z epoxy zaščito minimalne debeline 250 mikronov. Osovina zasuna je izdelana iz nerjavečega jekla. "O" tesnila na vretenu so iz NBR. EPDM tesnilo, ki se nahaja na loputi in omogoča 100% tesnenje pri pretoku v obe smeri (avtomatsko tesnenje), je možno zamenjati. Disk lopute je dvakrat excentrično postavljen glede na ohišje  zaradi lažjega upravljanja. Sedež je narejen iz nerjavečega jekla je uvaljan na ohišje. Ustrezati morajo standardu EN 1074.</t>
  </si>
  <si>
    <t>* Telo zračnika je izdelano iz duktilne litine z epoxy zaščito minimalno 250 mikronov, plovci so iz ABS, šoba malega plovka je iz polyamida, tesnilo glavnega plovka pa EPDM. Mreža za zščito pred nesnago in pokrov sta iz INOX jekla. Delovno območje tlaka obsega  0,1 ÷ 40 bar. V ohišje je vgrajen dodatni odzračni ventil za kontrolo delovanja. 
* Vsi vodovodni materiali vključujejo transport, prenose, montažo ter nerjavni spojni in tesnilni material.
* Tesnila morajo biti iz EPDM gume, ki ustreza uporabi v stiku s pitno vodo. Tesnila imajo vgrajen nosilni kovinski obroč in so profilirane oblike (na notranjem premeru ojačitev okrogle oblike). Izdelana po standardu EN 1541-1 in primerna za tlake PN6, PN10, PN16, PN25, PN40.</t>
  </si>
  <si>
    <t>OPOMBA:
Cena vodovodnega materiala (cevi, fazonski kosi, armature, oprema, ...) vključujejo ceno transporta FCO gradbiščna deponija vodovodnega materiala, vse prenose, ves potrebni nerjavni spojni in tesnilni material, pritrdilni in ostali pomožni montažni material. Cena PE cevi vključuje vse spojke za elektrofuzijsko varjenje, PE končnike, prirobnice in ves ostali spojni, montažni in tesnilnim material.</t>
  </si>
  <si>
    <t>Cevi PE100 d110, (SIST EN 12201, SDR17), vključno s pripravljenimi spojkami za elektrofuzijsko varjenje in ostalim spojnim in tesnilnim materialom 
(Praznotok vodohrana - ocenjena količina, obračun po dejansko izvedenih delih).</t>
  </si>
  <si>
    <t>Izdelava preboja / vrtanje z diamantno vijačno krono (debelina AB zidu d=15 cm) ter izvedba tesnjenja vodovodne cevi skozi AB steno vodne celice z modularnimi členkastimi tesnili iz EPDM gume (naprimer LINK-SEAL model "S61" ali enakovredno) z vsem potrebnim spojnim, tesnilnim in premaznim materialom. Vsi vgrajeni materiali morajo ustrezati zakonsko določenim predpisom in zahtevam o primernosti materialov pri stiku s pitno vodo. Izdelajo se vodotesni preboji cevi skozi AB steno med vodno in armaturno celico. Vijačni material je iz nerjavečega jekla  AISI 316 Ti (1.4571)  - stik s klorirano vodo.</t>
  </si>
  <si>
    <t xml:space="preserve">Izdelava preboja / vrtanje z diamantno vijačno krono (debelina AB zidu d=20-30 cm) ter izvedba tesnjenja vodovodne cevi skozi zunanjo AB steno, z modularnimi členkastimi tesnili iz EPDM gume (naprimer LINK-SEAL ali enakovredno) z vsem potrebnim spojnim, tesnilnim in premaznim materialom. </t>
  </si>
  <si>
    <t>Tlačni preizkus vodovoda in opreme: izvedba tlačnega preizkusa cevovodov po standardu SIST EN 805:2000, vključno s pridobitvijo ustreznega zapisnika.</t>
  </si>
  <si>
    <t>Dezinfekcija: izvedba dezinfekcije in izpiranja cevovodov in opreme: po standardu SIST EN 805:2000, vključno s pridobitvijo ustreznega zapisnika.</t>
  </si>
  <si>
    <t>Naročnik že ima zgrajen kvaliteten nadzorno / krmilni  sistem za vodooskrbo, zato mora izvajalec  upoštevati, da mora biti vsa nadgradnja ter dogradnja  narejena v enaki kvaliteti in istem sistemu.</t>
  </si>
  <si>
    <t>Opombe:</t>
  </si>
  <si>
    <t xml:space="preserve">OPOMBA:
Cena vodovodnega materiala (cevi, fazonski kosi, armature, oprema, ...) vključujejo ceno transporta FCO gradbiščna deponija vodovodnega materiala, vse prenose, ves potrebni nerjavni spojni in tesnilni material,  pritrdilni in ostali pomožni montažni material. </t>
  </si>
  <si>
    <t>Frekvenčni pretvornik (naprimer ABB ACS310-03E-08A0-4 / 3 kW ali enakovredno) skupaj s kontrolnim panelom (naprimer ABB BASIC ACS-CP-C ali enakovredno) z regulatorjem. Cena vključuje nabavo, dobavo, vgradnjo in zagon.</t>
  </si>
  <si>
    <t>Mehanski filter, prirobnična izvedba DN80, PN10 s pripadajočim kartušnim vložkom iz nerjavečega jekla AISI 316L, finosti 10µ (0,01mm) - oziroma po navodilih upravljalca vodovoda, s prigrajenim izpustnim ventilom 1" za izpiranje nečistoč, maksimalni pretok 50 m³/h (čista voda), maksimalni delovni tlak 10 bar, površina filtrskega vložka: 1628 cm2, maksimalna delovna temperatura 60°C, material ohišja: Ogljikovo jeklo 37-3 zaščiteno z epoxy prevleko (kot napr. AMIAD IN-LINE 3" ali enakovredno). V ceno je všteta nabava, dobava, montaža in zagon.</t>
  </si>
  <si>
    <t>Igelni ventil za regulacijo pretoka, DN100, PN16, z elektromotornim upravljanjem (AUMA pogon) preko podatkovnega protokola ter zmožnostjo povezave s CNS. Cena vključuje nabavo, dobavo in zagon.</t>
  </si>
  <si>
    <t>Prenos in razvoz vodovodnega materiala iz deponije do mesta vgradnje, spuščanje in polaganje, z vsemi horizontalnimi in vertikalnimi premiki do mesta vgradnje.</t>
  </si>
  <si>
    <t>Izdelava preboja / vrtanje z diamantno vijačno krono (debelina AB zidu d=20+25 cm) ter izvedba  2x tesnjenja vodovodne cevi skozi AB steni (vodne in armaturne celice), z modularnimi členkastimi tesnili iz EPDM gume (naprimer LINK-SEAL model "S61" ali enakovredno) - 2x tesnilo na posamezen preboj, z vsem potrebnim spojnim, tesnilnim in premaznim materialom. Vsi vgrajeni materiali morajo ustrezati zakonsko določenim predpisom in zahtevam o primernosti materialov pri stiku s pitno vodo. Izdelajo se vodotesni preboji cevi skozi AB steno med vodno in armaturno celico. Vijačni material je iz nerjavečega jekla  AISI 316 Ti (1.4571)  - stik s klorirano vodo.</t>
  </si>
  <si>
    <t>Izdelava preboja / vrtanje z diamantno vijačno krono (debelina AB zidu d=20-30 cm) ter izvedba tesnjenja vodovodne cevi skozi zunanjo AB steno, z modularnimi členkastimi tesnili iz EPDM gume (naprimer LINK-SEAL ali enakovredno) z vsem potrebnim spojnim, tesnilnim in premaznim materialom.</t>
  </si>
  <si>
    <t>Tlačni preizkus vodovoda: izvedba tlačnega preizkusa cevovodov in opreme po standardu SIST EN 805:2000, vključno s pridobitvijo ustreznega zapisnika.</t>
  </si>
  <si>
    <t>Dezinfekcija: izvedba dezinfekcije in izpiranja cevovodov in opreme po standardu SIST EN 805:2000, vključno s pridobitvijo ustreznega zapisnika.</t>
  </si>
  <si>
    <t>* Telo zračnika je izdelano iz duktilne litine z epoxy zaščito minimalno 250 mikronov, plovci so iz ABS, šoba malega plovka je iz polyamida, tesnilo glavnega plovka pa EPDM. Mreža za zščito pred nesnago in pokrov sta iz INOX jekla. Delovno območje tlaka obsega  0,1 ÷ 25 bar. V ohišje je vgrajen dodatni odzračni ventil za kontrolo delovanja. 
* Vsi vodovodni materiali vključujejo transport, prenose, montažo ter nerjavni spojni in tesnilni material.
* Tesnila morajo biti iz EPDM gume, ki ustreza uporabi v stiku s pitno vodo. Tesnila imajo vgrajen nosilni kovinski obroč in so profilirane oblike (na notranjem premeru ojačitev okrogle oblike). Izdelana po standardu EN 1541-1 in primerna za tlake PN6, PN10, PN16, PN25, PN40.</t>
  </si>
  <si>
    <t>OPOMBA:
Cena dobave vodovodnega materiala (cevi, fazonski kosi, armature) vključujejo ceno transporta FCO gradbiščna deponija vodovodnega materiala ter ves potrebni nerjavni spojni in tesnilni material.  Cena PE cevi vključuje vse spojke za elektrofuzijsko varjenje, PE končnike, prirobnice in ves ostali spojni, montažni in tesnilnim material.</t>
  </si>
  <si>
    <t>Cevi PE100 d90, (SIST EN 12201, 10 bar, SDR17) , vključno s pripravljenimi spojkami za elektrofuzijsko varjenje in ostalim spojnim in tesnilnim materialom (Primarni vodovod odsek 2).</t>
  </si>
  <si>
    <t>Cevi PE100 d90, (SIST EN 12201, 25 bar, SDR7,4) , vključno s pripravljenimi spojkami za elektrofuzijsko varjenje in ostalim spojnim in tesnilnim materialom  (Primarni vodovod odsek 2).</t>
  </si>
  <si>
    <t>Cevi PE100 d63, (SIST EN 12201, 10 bar, SDR17) , vključno s pripravljenimi spojkami za elektrofuzijsko varjenje in ostalim spojnim in tesnilnim materialom (cev za vodooskrbo stanovanjskih hiš med VH Petelinov Grič in VH Gorenje brdo).</t>
  </si>
  <si>
    <t>Cevi PE100 d110, (SIST EN 12201, 10 bar, SDR17) , vključno s pripravljenimi spojkami za elektrofuzijsko varjenje in ostalim spojnim in tesnilnim materialom  (Sekundarni vodovod 3).</t>
  </si>
  <si>
    <t>Cevi PE100 d110, (SIST EN 12201, 16 bar, SDR11), vključno s pripravljenimi spojkami za elektrofuzijsko varjenje in ostalim spojnim in tesnilnim materialom (Sekundarni vodovod 3).</t>
  </si>
  <si>
    <t>Cevi PE100 d110, (SIST EN 12201, 10 bar, SDR17) , vključno s pripravljenimi spojkami za elektrofuzijsko varjenje in ostalim spojnim in tesnilnim materialom (sekundarni vodovod 3.1.).</t>
  </si>
  <si>
    <t xml:space="preserve">Cevi PE100 d90, (SIST EN 12201, 10 bar,  SDR17) , vključno s pripravljenimi spojkami za elektrofuzijsko varjenje in ostalim spojnim in tesnilnim materialom (Praznotok blatnikov - ocenjena količina, obračun po dejansko izvedenih delih). </t>
  </si>
  <si>
    <t xml:space="preserve">Cevi PE100 d63, (SIST EN 12201, 10 bar,  SDR17) , vključno s pripravljenimi spojkami za elektrofuzijsko varjenje in ostalim spojnim in tesnilnim materialom (Praznotok jaškov za redukcijo tlaka - ocenjena količina, obračun po dejansko izvedenih delih). </t>
  </si>
  <si>
    <t>univerzalna prirobnična spojka za PE cev - enojna  DN100</t>
  </si>
  <si>
    <t>univerzalna prirobnična spojka za PE cev - enojna  DN80</t>
  </si>
  <si>
    <t>Ploščati zasun, naprimer Euro 20 - tip 23 oz. tip 21 ali enakovredno.</t>
  </si>
  <si>
    <t>Z 50 z ročnim kolesom</t>
  </si>
  <si>
    <t>Z 65 z ročnim kolesom</t>
  </si>
  <si>
    <t>Z 65 (PN25!) z ročnim kolesom</t>
  </si>
  <si>
    <t>Z 80 (PN10-16) z ročnim kolesom</t>
  </si>
  <si>
    <t>Prenos in razvoz vodovodnega materiala iz deponije do mesta vgradnje, spuščanje in polaganje na predhodno pripravljeno peščeno posteljico v izkopanem jarku ter poravnanje v vertikalni in horizontalni smeri. Za PE cevi cena postavke vključuje tudi vsa potrebna dela za montažo cevi in izvedbo elektrofuzijskih spojev.</t>
  </si>
  <si>
    <t xml:space="preserve">Demontaža, prestavitev (do 10 m) in montaža obstoječega nadzemnega hidranta z novim spojnim in tesnilnim materialom.  </t>
  </si>
  <si>
    <t xml:space="preserve">Izvedba podvrtavanja pod lokalno cesto in Logarščico (T178 - T179) v zemljini III. - V. kategorije, z uvrtavanjem zaščitne jeklene cevi - kovinski preboj,  premera fi273 mm, z uvlačenjem vodovodne cevi NL DN125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</si>
  <si>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Izvedba križanja z neimenovanim potokom s polaganjem vodovodne cevi v zaščitno jekleno cev premera fi 273 mm. V ceni je všteta dobava in vgradnja zaščitne jeklene cevi, kakor tudi uvlačenje vodovodne cevi NL DN125 skupaj s centrirnimi drsniki s protizdrsnimi - antikorizijskimi trakovi ter tesnilnima manšetama iz EPDM gume z zateznimi RF objemkami.</t>
  </si>
  <si>
    <t xml:space="preserve">* Montažno - demontažni kosi morajo biti izdelani iz jekla z Epoxy zaščito min. 250 mikronov, s stojnimi vijaki in maticami za regulacijo in tesnenje EPDM. Možnost nastavitve dolžine +/-25mm. Vse v skladu z ISO 1092-2. 
* Jeklene, pocinkane navojne cevi morajo ustrezati standardu DIN 2440. 
* PE cevi za vodo morajo biti v skladu z ISO 4427 oz. SIST ISO 12201, z odgovarjajočim tlačnim razredom za različne primere vgradnje. </t>
  </si>
  <si>
    <t>Cevi PE100 d50, (SIST EN 12201, 10 bar, SDR17), vključno s pripravljenimi spojkami za elektrofuzijsko varjenje in ostalim spojnim in tesnilnim materialom (Povezovalni vodovod ZS-ZZ).</t>
  </si>
  <si>
    <t>Cevi PE100 d110, (SIST EN 12201, 10 bar, SDR17), vključno s pripravljenimi spojkami za elektrofuzijsko varjenje in ostalim spojnim in tesnilnim materialom (Sekundarni vodovodu 1)</t>
  </si>
  <si>
    <t>Cevi PE100 d110, (SIST EN 12201, 16 bar, SDR11), vključno s pripravljenimi spojkami za elektrofuzijsko varjenje in ostalim spojnim in tesnilnim materialom (Sekundarni vodovod 1).</t>
  </si>
  <si>
    <t>Cevi PE100 d50, (SIST EN 12201, 10 bar, SDR17), vključno s pripravljenimi spojkami za elektrofuzijsko varjenje in ostalim spojnim in tesnilnim materialom (Primarni vodovod odsek 1).</t>
  </si>
  <si>
    <t>Cevi PE100 d63, (SIST EN 12201, 10 bar, SDR17), vključno s pripravljenimi spojkami za elektrofuzijsko varjenje in ostalim spojnim in tesnilnim materialom (Primarni vodovod odsek 1).</t>
  </si>
  <si>
    <t>Cevi NL DN 125 (SIST EN 545 / ISO 2531, C64), dolžina cevi l=6,0 m/kos. UNI Ve spoj ali enakovredno (vlečna sila 40 kN - območje uvlačenja cevi v zaščitno jekleno cev).</t>
  </si>
  <si>
    <t>vmesni kos NL DN 125, L=500 mm - STD spoj</t>
  </si>
  <si>
    <t>Avtomatska odzračna garnitura - podtalna izvedba, DN50, PN25 (25 bar!). L=1055 mm (naprimer Hawle ali enakovredno).</t>
  </si>
  <si>
    <t>vodovodne cevi NL DN 125 C64 - UNI Ve spoj
(primarni vodovod odsek 1).</t>
  </si>
  <si>
    <t>vodovodne cevi NL DN 125 C64 - UNI Ve spoj
(upoštevano pri primarnem vodovodu odsek 1).</t>
  </si>
  <si>
    <t>Izdelava preboja / vrtanje z diamantno vijačno krono (debelina AB zidu d=15 cm) ter izvedba tesnjenja vodovodne cevi skozi AB steno vodne celice z modularnimi členkastimi tesnili iz EPDM gume (naprimer LINK-SEAL model "S61" ali enakovredno) z vsem potrebnim spojnim, tesnilnim in premaznim materialom.  Vsi vgrajeni materiali morajo ustrezati zakonsko določenim predpisom in zahtevam o primernosti materialov pri stiku s pitno vodo. Izdelajo se vodotesni preboji cevi skozi AB steno med vodno in armaturno celico. Vijačni material je iz nerjavečega jekla  AISI 316 Ti (1.4571)  - stik s klorirano vodo.</t>
  </si>
  <si>
    <r>
      <t>m</t>
    </r>
    <r>
      <rPr>
        <vertAlign val="superscript"/>
        <sz val="11"/>
        <rFont val="Calibri"/>
        <family val="2"/>
        <charset val="238"/>
        <scheme val="minor"/>
      </rPr>
      <t>3</t>
    </r>
  </si>
  <si>
    <t>Cevi PE100 d110, (SIST EN 12201, SDR17), vključno s pripravljenimi spojkami za elektrofuzijsko varjenje in ostalim spojnim in tesnilnim materialom
(Praznotok vodohrana - ocenjena količina, obračun po dejansko izvedenih delih).</t>
  </si>
  <si>
    <t>Dobava in polaganje toplotne izolacije iz styrodurja deb. 10 cm na pero in utor, tlačne trdnosti 300kPa, na stene vodohrana in armaturne celice, vključno s pritrjevanjem s PU lepilno peno.</t>
  </si>
  <si>
    <t>Dobava in polaganje toplotne izolacije iz styrodurja deb. 14 cm na pero in utor, tlačne trdnosti 400kPa na ploščo vodohrana in armaturne celice, vključno s pritrjevanjem s PU lepilno peno.</t>
  </si>
  <si>
    <t>Dobava in vgradnja lesonit plošč debeline 5mm, s polaganjem na stik na predhodno priporavljeno HI temeljne plošče, vključno z vsemi razrezi in transporti.</t>
  </si>
  <si>
    <t>15.1.</t>
  </si>
  <si>
    <t>15.2.</t>
  </si>
  <si>
    <t>15.3.</t>
  </si>
  <si>
    <t>15.4.</t>
  </si>
  <si>
    <t>15.5.</t>
  </si>
  <si>
    <t>29</t>
  </si>
  <si>
    <t>30</t>
  </si>
  <si>
    <t>31</t>
  </si>
  <si>
    <t>Strojno rezanje armirano betonske konstrukcije (odprtina v krovni plošči obstoječe vodne celice) z diamantno žago, debelina  AB plošče do 20 cm. Obračun po površini AB odrezane ploskve.</t>
  </si>
  <si>
    <r>
      <t>Dobava in izdelava tankoslojne kontaktne fasade v sestavi: grundirni predpremaz, lepilo kot npr. Rofix Unistar Light, fasadne izolacijske plošče</t>
    </r>
    <r>
      <rPr>
        <b/>
        <sz val="11"/>
        <rFont val="Calibri"/>
        <family val="2"/>
        <charset val="238"/>
        <scheme val="minor"/>
      </rPr>
      <t xml:space="preserve">  </t>
    </r>
    <r>
      <rPr>
        <sz val="11"/>
        <rFont val="Calibri"/>
        <family val="2"/>
        <charset val="238"/>
        <scheme val="minor"/>
      </rPr>
      <t>debeline 14cm kot npr. Knauf insulation FKD-S Thermal λ≤0,035W/mK, poglobljeno sidranje s pritrdili iz plastičnega vložka in kovinskega trna s plastificirano glavo kot npr. PSK (poraba po navodilih proizvajalca oz min 6kos/m2); in polnilni čep za prekinitev toplotnih mostov, 2x lepilna malta s plastificirano stekleno armirno mrežico, kot npr. Rofix Unistar Light, in paroprepustnim silikatno-silikonskim Si-Si zaključnim fasadnim slojem zrnavost 1,5 mm kot npr. Rofix Sisi®Putz Vital kompletno z vsemi ojačitvenimi profili robov in vogalov.</t>
    </r>
  </si>
  <si>
    <t>Dobava in izdelava toplotne izolacije podstavka in vkopanega dela temeljev: grundirni predpremaz, lepilo na cementni osnovi kompletno s predhodnim  lepljenjem vodonevpojne toplotne izolacije iz ekstrudiranega polistirena debeline 14cm z gladko površino in stopničasto oblikovanim robom za spajanje plošč na preklop kot npr. Ursa XPS N-III-PZ, poglobljeno sidranje s pritrdili iz plastičnega vložka in kovinskega trna s plastificirano glavo kot npr. PSK (poraba po navodilih proizvajalca oz min 6kos/m2); in polnilni čep za prekinitev toplotnih mostov, 2x lepilna malta na cementni osnovi s plastificirano stekleno armirno mrežico, predpremazom in paroprepustnim silikatno-silikonskim Si-Si zaključnim fasadnim slojem zrnavost 1,5 mm kot npr. Rofix Sisi®Putz Vital kompletno z vsemi ojačitvenimi profili robov oken, vogalov in vrat, tesnilnimi trakovi na stikih z okenskimi policami, odkapnimi profili (na vseh zgornjih okenskih špaletah obvezno odkapni profil) in PVC okenskimi profili.</t>
  </si>
  <si>
    <t>Dodatna in nepredvidena dela. Obračun po dejansko izvedenih urah, vpisu v gradbeni dnevnik in potrditvi nadzora.</t>
  </si>
  <si>
    <t>- PK delavec</t>
  </si>
  <si>
    <t>- KV delavec</t>
  </si>
  <si>
    <t>32</t>
  </si>
  <si>
    <t xml:space="preserve">Dobava in zidanje zidu s siporex-om debeline 15 cm, zidanje z gradbenim lepilo, vključno z izdelavo sider v AB, razrezom blokov in vsemi transporti. </t>
  </si>
  <si>
    <t>Bandažiranje sten zidanih iz siporexa s fasadno mrežico in 2x gradbeno lepilo, in glajenjem za slikopleskarska in keramičarska dela,  vključno s pripravo podlage, vso pripravo, prenosi in transporti</t>
  </si>
  <si>
    <t>26.1</t>
  </si>
  <si>
    <t>26.2</t>
  </si>
  <si>
    <t>30.1</t>
  </si>
  <si>
    <t>30.2</t>
  </si>
  <si>
    <t>30.3</t>
  </si>
  <si>
    <t>30.4</t>
  </si>
  <si>
    <t>30.5</t>
  </si>
  <si>
    <t>30.6</t>
  </si>
  <si>
    <t>33</t>
  </si>
  <si>
    <t>Izvedba drenažnega zasipa v višini h=15 cm (prana separacija 8-32 mm) nad krovno ploščo armaturne in vodne celice vodohrana</t>
  </si>
  <si>
    <t>Izvedba drenažnega zasipa v višini h=15 cm (prana separacija gramulacije 8-32 mm) nad krovno ploščo armaturne in vodne celice vodohrana</t>
  </si>
  <si>
    <t>Izvedba drenažnega zasipa v višini h=15 cm (prana separacija granulacije 16-32 mm) nad krovno ploščo armaturne in vodne celice vodohrana</t>
  </si>
  <si>
    <t>18.1</t>
  </si>
  <si>
    <t>18.2</t>
  </si>
  <si>
    <t>18.3</t>
  </si>
  <si>
    <t>18.4</t>
  </si>
  <si>
    <t>18.5</t>
  </si>
  <si>
    <t>18.6</t>
  </si>
  <si>
    <t>Izvedba drenažnega zasipa v višini h=15 cm (prana separacija granulacije 8-32 mm) nad krovno ploščo armaturne in vodne celice vodohrana</t>
  </si>
  <si>
    <t>Dobava in oblaganje stropa jaška s styrodurjem deb. 5 cm, vključno z rabiciranjem s 1x fasadno mrežico in 2x gradbeno lepilo na cementni osnovi, vključno s pripravo podlage, vsemi transporti in prenosi (strop jaška).</t>
  </si>
  <si>
    <t xml:space="preserve">Dobava in oblaganje stropa jaška s styrodurjem deb. 5 cm, vključno z rabiciranjem s 1x fasadno mrežico in 2x gradbeno lepilo na cementni osnovi, vključno s pripravo podlage, vsemi transporti in prenosi (strop jaška). </t>
  </si>
  <si>
    <t>Dobava in montaža dvokrilnih ograjnih vrat svetle velikosti 200 + 200 /200 cm, iz kvadratnih in pravokotnih cevi  vročecinkane in barvane izvedbe, polnilo iz valovite trde mreže z okno 50/50/4mm, s ključavnico in cilindričnim vložkom, vključno z vsem pritrdilnim materialom, transportom in prenosi.</t>
  </si>
  <si>
    <t>D.</t>
  </si>
  <si>
    <t>34</t>
  </si>
  <si>
    <t xml:space="preserve">OPOMBE: 
* Dobava in vgradnja vodovodnih cevi iz nodularne litine, ki morajo biti izdelane na obojko v skladu s SIST EN 545 (zadnji veljavni standard) najmanj preferenčnega tlačnega razreda C40 (do vključno DN300), C30 (do vključno DN600), z odgovarjajočimi spoji za različne primere vgradnje (STD, STD VI, UNI Ve) in dolžino 6 m, z vsemi obdelavami in dodelavami za doseganje zahtevane montaže, kot n.pr. PAM ali enakovredno, proizvajalca s sedežem in proizvodnjo cevi v EU (skladno s ponudbenim predračunom in spodnjimi specifikacijami ter zahtevami naročnika v razpisni dokumentaciji).
</t>
  </si>
  <si>
    <t xml:space="preserve">* Cevi morajo biti na zunanji strani zaščitne z aktivno galvansko zaščito, ki omogoča vgradnjo cevi tudi v agresivnejšo zemljo (z zlitino Zn + Al minimalne debeline 400 g/m2 v razmerju 85% Zn in ostalo Al) in z modrim pokrivnim nanosom, na notranji strani pa s cementno oblogo; vse v skladu z EN545 (zadnji veljavni standard) - (cementna obloga mora biti narejena za pitno vodo, cement tipa CEM III-B ex BFC pa mora biti v skladu z EN197-1 z CE oznako (certifikat)). Vse vrste  obojčnih tesnil oz. spojev mora biti zaradi zagotovitve kvalitete spoja preizkušeno skupaj s cevmi (certifikat). 
</t>
  </si>
  <si>
    <t>* Dobava in vgradnja vodovodnih cevi iz nodularne litine, ki morajo biti izdelane na obojko v skladu s SIST EN 545 (zadnji veljavni standard) najmanj preferenčnega tlačnega razreda C40 (do vključno DN300), C30 (do vključno DN600), z odgovarjajočimi spoji za različne primere vgradnje (STD, STD VI, UNI Ve) in dolžino 6 m, z vsemi obdelavami in dodelavami za doseganje zahtevane montaže, kot n.pr. PAM ali enakovredno, proizvajalca s sedežem in proizvodnjo cevi v EU (skladno s ponudbenim predračunom in spodnjimi specifikacijami ter zahtevami naročnika v razpisni dokumentaciji).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</si>
</sst>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1]"/>
    <numFmt numFmtId="166" formatCode="0.00;[Red]0.00"/>
    <numFmt numFmtId="167" formatCode="0.#"/>
    <numFmt numFmtId="168" formatCode="#,##0.00_ ;\-#,##0.00\ "/>
  </numFmts>
  <fonts count="38"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b/>
      <sz val="12"/>
      <name val="Calibri"/>
      <family val="2"/>
      <charset val="238"/>
      <scheme val="minor"/>
    </font>
    <font>
      <b/>
      <sz val="9"/>
      <name val="Calibri"/>
      <family val="2"/>
      <charset val="238"/>
      <scheme val="minor"/>
    </font>
    <font>
      <sz val="11"/>
      <name val="Calibri"/>
      <family val="2"/>
      <charset val="238"/>
    </font>
    <font>
      <b/>
      <sz val="9"/>
      <name val="Calibri"/>
      <family val="2"/>
      <charset val="238"/>
    </font>
    <font>
      <b/>
      <sz val="12"/>
      <name val="Calibri"/>
      <family val="2"/>
      <charset val="238"/>
    </font>
    <font>
      <b/>
      <sz val="11"/>
      <name val="Calibri"/>
      <family val="2"/>
      <charset val="238"/>
      <scheme val="minor"/>
    </font>
    <font>
      <sz val="10"/>
      <name val="Calibri"/>
      <family val="2"/>
      <charset val="238"/>
      <scheme val="minor"/>
    </font>
    <font>
      <b/>
      <sz val="10"/>
      <name val="Calibri"/>
      <family val="2"/>
      <charset val="238"/>
      <scheme val="minor"/>
    </font>
    <font>
      <sz val="9"/>
      <name val="Calibri"/>
      <family val="2"/>
      <charset val="238"/>
      <scheme val="minor"/>
    </font>
    <font>
      <b/>
      <sz val="11"/>
      <name val="Calibri"/>
      <family val="2"/>
      <charset val="238"/>
    </font>
    <font>
      <sz val="10"/>
      <name val="Calibri"/>
      <family val="2"/>
      <charset val="238"/>
    </font>
    <font>
      <b/>
      <sz val="10"/>
      <name val="Calibri"/>
      <family val="2"/>
      <charset val="238"/>
    </font>
    <font>
      <sz val="9"/>
      <name val="Calibri"/>
      <family val="2"/>
      <charset val="238"/>
    </font>
    <font>
      <b/>
      <sz val="14"/>
      <name val="Calibri"/>
      <family val="2"/>
      <charset val="238"/>
    </font>
    <font>
      <sz val="10"/>
      <name val="Arial"/>
      <family val="2"/>
      <charset val="238"/>
    </font>
    <font>
      <sz val="10"/>
      <name val="Arial CE"/>
      <family val="2"/>
      <charset val="238"/>
    </font>
    <font>
      <vertAlign val="superscript"/>
      <sz val="11"/>
      <name val="Calibri"/>
      <family val="2"/>
      <charset val="238"/>
      <scheme val="minor"/>
    </font>
    <font>
      <b/>
      <sz val="14"/>
      <name val="Calibri"/>
      <family val="2"/>
      <charset val="238"/>
      <scheme val="minor"/>
    </font>
    <font>
      <sz val="11"/>
      <name val="Garamond"/>
      <family val="1"/>
      <charset val="238"/>
    </font>
    <font>
      <b/>
      <sz val="10"/>
      <name val="Arial"/>
      <family val="2"/>
      <charset val="238"/>
    </font>
    <font>
      <sz val="10"/>
      <name val="Arial"/>
      <family val="2"/>
      <charset val="238"/>
    </font>
    <font>
      <sz val="9"/>
      <name val="Arial"/>
      <family val="2"/>
      <charset val="238"/>
    </font>
    <font>
      <sz val="11"/>
      <name val="Arial"/>
      <family val="2"/>
      <charset val="238"/>
    </font>
    <font>
      <b/>
      <sz val="14"/>
      <name val="Arial"/>
      <family val="2"/>
      <charset val="238"/>
    </font>
    <font>
      <b/>
      <sz val="12"/>
      <name val="Arial"/>
      <family val="2"/>
      <charset val="238"/>
    </font>
    <font>
      <sz val="11"/>
      <name val="Arial CE"/>
      <family val="2"/>
      <charset val="238"/>
    </font>
    <font>
      <b/>
      <sz val="11"/>
      <name val="Arial CE"/>
      <family val="2"/>
      <charset val="238"/>
    </font>
    <font>
      <b/>
      <sz val="11"/>
      <name val="Arial"/>
      <family val="2"/>
      <charset val="238"/>
    </font>
    <font>
      <b/>
      <sz val="10"/>
      <name val="Arial CE"/>
      <family val="2"/>
      <charset val="238"/>
    </font>
    <font>
      <b/>
      <sz val="16"/>
      <name val="Calibri"/>
      <family val="2"/>
      <charset val="238"/>
    </font>
    <font>
      <sz val="8"/>
      <name val="Calibri"/>
      <family val="2"/>
      <charset val="238"/>
      <scheme val="minor"/>
    </font>
    <font>
      <sz val="12"/>
      <name val="Calibri"/>
      <family val="2"/>
      <charset val="238"/>
      <scheme val="minor"/>
    </font>
    <font>
      <sz val="14"/>
      <name val="Calibri"/>
      <family val="2"/>
      <charset val="238"/>
      <scheme val="minor"/>
    </font>
    <font>
      <sz val="10"/>
      <name val="Arial"/>
      <family val="2"/>
    </font>
    <font>
      <sz val="12"/>
      <name val="Calibri"/>
      <family val="2"/>
      <charset val="238"/>
    </font>
  </fonts>
  <fills count="13">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2F2F2"/>
        <bgColor rgb="FF000000"/>
      </patternFill>
    </fill>
    <fill>
      <patternFill patternType="solid">
        <fgColor rgb="FFA6A6A6"/>
        <bgColor rgb="FF000000"/>
      </patternFill>
    </fill>
    <fill>
      <patternFill patternType="solid">
        <fgColor rgb="FFFFF2CC"/>
        <bgColor rgb="FF000000"/>
      </patternFill>
    </fill>
    <fill>
      <patternFill patternType="solid">
        <fgColor theme="0"/>
        <bgColor rgb="FF000000"/>
      </patternFill>
    </fill>
    <fill>
      <patternFill patternType="solid">
        <fgColor theme="0"/>
        <bgColor indexed="64"/>
      </patternFill>
    </fill>
    <fill>
      <patternFill patternType="solid">
        <fgColor indexed="9"/>
        <bgColor indexed="9"/>
      </patternFill>
    </fill>
    <fill>
      <patternFill patternType="solid">
        <fgColor theme="0" tint="-0.14999847407452621"/>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hair">
        <color auto="1"/>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hair">
        <color auto="1"/>
      </top>
      <bottom style="double">
        <color indexed="64"/>
      </bottom>
      <diagonal/>
    </border>
    <border>
      <left/>
      <right/>
      <top style="hair">
        <color auto="1"/>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hair">
        <color auto="1"/>
      </top>
      <bottom style="thin">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2" fontId="1" fillId="0" borderId="2" applyFont="0" applyFill="0" applyAlignment="0" applyProtection="0">
      <alignment horizontal="center" vertical="center"/>
      <protection locked="0"/>
    </xf>
    <xf numFmtId="0" fontId="17" fillId="0" borderId="0"/>
    <xf numFmtId="0" fontId="18" fillId="0" borderId="0"/>
    <xf numFmtId="0" fontId="17" fillId="0" borderId="0"/>
    <xf numFmtId="0" fontId="21"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cellStyleXfs>
  <cellXfs count="564">
    <xf numFmtId="0" fontId="0" fillId="0" borderId="0" xfId="0"/>
    <xf numFmtId="0" fontId="2" fillId="0" borderId="0" xfId="0" applyFont="1" applyAlignment="1">
      <alignment vertical="top" wrapText="1"/>
    </xf>
    <xf numFmtId="2" fontId="2" fillId="0" borderId="3" xfId="1" applyFont="1" applyBorder="1" applyAlignment="1" applyProtection="1">
      <alignment vertical="top"/>
    </xf>
    <xf numFmtId="2" fontId="2" fillId="0" borderId="0" xfId="1" applyFont="1" applyBorder="1" applyAlignment="1" applyProtection="1"/>
    <xf numFmtId="0" fontId="2" fillId="0" borderId="0" xfId="0" applyFont="1" applyAlignment="1">
      <alignment horizontal="right"/>
    </xf>
    <xf numFmtId="0" fontId="2" fillId="4" borderId="4" xfId="0" applyFont="1" applyFill="1" applyBorder="1" applyAlignment="1">
      <alignment horizontal="right"/>
    </xf>
    <xf numFmtId="2" fontId="2" fillId="0" borderId="0" xfId="1" applyFont="1" applyBorder="1" applyAlignment="1" applyProtection="1">
      <alignment horizontal="right" vertical="top"/>
    </xf>
    <xf numFmtId="0" fontId="4" fillId="4" borderId="1" xfId="0" applyFont="1" applyFill="1" applyBorder="1" applyAlignment="1">
      <alignment horizontal="center" vertical="center"/>
    </xf>
    <xf numFmtId="2" fontId="2" fillId="0" borderId="3" xfId="1" applyFont="1" applyBorder="1" applyAlignment="1" applyProtection="1">
      <alignment horizontal="right" vertical="top"/>
    </xf>
    <xf numFmtId="2" fontId="2" fillId="0" borderId="0" xfId="1" applyFont="1" applyBorder="1" applyAlignment="1" applyProtection="1">
      <alignment horizontal="right"/>
    </xf>
    <xf numFmtId="4" fontId="2" fillId="0" borderId="0" xfId="0" applyNumberFormat="1" applyFont="1" applyAlignment="1">
      <alignment horizontal="right"/>
    </xf>
    <xf numFmtId="0" fontId="4" fillId="4" borderId="1" xfId="0" applyFont="1" applyFill="1" applyBorder="1" applyAlignment="1">
      <alignment horizontal="center" vertical="center" wrapText="1"/>
    </xf>
    <xf numFmtId="49" fontId="2" fillId="0" borderId="0" xfId="0" applyNumberFormat="1" applyFont="1" applyAlignment="1">
      <alignment horizontal="center" vertical="top"/>
    </xf>
    <xf numFmtId="0" fontId="2" fillId="0" borderId="0" xfId="0" applyFont="1" applyAlignment="1">
      <alignment horizontal="center" vertical="top"/>
    </xf>
    <xf numFmtId="0" fontId="2" fillId="0" borderId="0" xfId="0" applyFont="1" applyAlignment="1">
      <alignment horizontal="center"/>
    </xf>
    <xf numFmtId="49" fontId="2" fillId="0" borderId="3" xfId="1" applyNumberFormat="1" applyFont="1" applyBorder="1" applyAlignment="1" applyProtection="1">
      <alignment horizontal="center" vertical="top"/>
    </xf>
    <xf numFmtId="2" fontId="2" fillId="0" borderId="3" xfId="1" applyFont="1" applyBorder="1" applyAlignment="1" applyProtection="1">
      <alignment horizontal="center" vertical="top"/>
    </xf>
    <xf numFmtId="49" fontId="2" fillId="0" borderId="0" xfId="1" applyNumberFormat="1" applyFont="1" applyBorder="1" applyAlignment="1" applyProtection="1">
      <alignment horizontal="center" vertical="top"/>
    </xf>
    <xf numFmtId="2" fontId="2" fillId="0" borderId="0" xfId="1" applyFont="1" applyBorder="1" applyAlignment="1" applyProtection="1">
      <alignment horizontal="center" vertical="top"/>
    </xf>
    <xf numFmtId="0" fontId="5" fillId="0" borderId="0" xfId="0" applyFont="1" applyFill="1" applyBorder="1" applyAlignment="1">
      <alignment horizontal="right"/>
    </xf>
    <xf numFmtId="0" fontId="5" fillId="5" borderId="4" xfId="0" applyFont="1" applyFill="1" applyBorder="1" applyAlignment="1">
      <alignment horizontal="right"/>
    </xf>
    <xf numFmtId="2" fontId="5" fillId="0" borderId="0" xfId="1" applyFont="1" applyFill="1" applyBorder="1" applyAlignment="1" applyProtection="1">
      <alignment horizontal="right" vertical="top"/>
    </xf>
    <xf numFmtId="0" fontId="6" fillId="5" borderId="1" xfId="0" applyFont="1" applyFill="1" applyBorder="1" applyAlignment="1">
      <alignment horizontal="center" vertical="center"/>
    </xf>
    <xf numFmtId="4" fontId="5" fillId="0" borderId="0" xfId="0" applyNumberFormat="1" applyFont="1" applyFill="1" applyBorder="1" applyAlignment="1">
      <alignment horizontal="right" vertical="top"/>
    </xf>
    <xf numFmtId="2" fontId="5" fillId="0" borderId="3" xfId="1" applyFont="1" applyFill="1" applyBorder="1" applyAlignment="1" applyProtection="1">
      <alignment horizontal="right" vertical="top"/>
    </xf>
    <xf numFmtId="2" fontId="5" fillId="0" borderId="0" xfId="1" applyFont="1" applyFill="1" applyBorder="1" applyAlignment="1" applyProtection="1">
      <alignment horizontal="right"/>
    </xf>
    <xf numFmtId="0" fontId="5" fillId="0" borderId="0" xfId="0" applyFont="1" applyFill="1" applyBorder="1" applyAlignment="1">
      <alignment vertical="top" wrapText="1"/>
    </xf>
    <xf numFmtId="2" fontId="5" fillId="0" borderId="3" xfId="1" applyFont="1" applyFill="1" applyBorder="1" applyAlignment="1" applyProtection="1">
      <alignment vertical="top"/>
    </xf>
    <xf numFmtId="2" fontId="5" fillId="0" borderId="0" xfId="1" applyFont="1" applyFill="1" applyBorder="1" applyAlignment="1" applyProtection="1"/>
    <xf numFmtId="0" fontId="5" fillId="5" borderId="4" xfId="0" applyFont="1" applyFill="1" applyBorder="1" applyAlignment="1">
      <alignment horizontal="right" vertical="top"/>
    </xf>
    <xf numFmtId="0" fontId="5" fillId="0" borderId="0" xfId="0" applyFont="1" applyFill="1" applyBorder="1" applyAlignment="1">
      <alignment horizontal="center" vertical="top"/>
    </xf>
    <xf numFmtId="4" fontId="5" fillId="0" borderId="0" xfId="0" applyNumberFormat="1" applyFont="1" applyFill="1" applyBorder="1" applyAlignment="1">
      <alignment horizontal="right"/>
    </xf>
    <xf numFmtId="0" fontId="2" fillId="0" borderId="0" xfId="0" applyFont="1"/>
    <xf numFmtId="49" fontId="2" fillId="0" borderId="0" xfId="0" applyNumberFormat="1" applyFont="1" applyAlignment="1">
      <alignment horizontal="left" vertical="top"/>
    </xf>
    <xf numFmtId="49" fontId="9" fillId="0" borderId="0" xfId="0" applyNumberFormat="1" applyFont="1" applyAlignment="1">
      <alignment horizontal="left" vertical="top"/>
    </xf>
    <xf numFmtId="0" fontId="10" fillId="0" borderId="0" xfId="0" applyFont="1"/>
    <xf numFmtId="0" fontId="9" fillId="0" borderId="0" xfId="0" applyFont="1"/>
    <xf numFmtId="49" fontId="8" fillId="4" borderId="4" xfId="0" applyNumberFormat="1" applyFont="1" applyFill="1" applyBorder="1" applyAlignment="1">
      <alignment horizontal="center" vertical="top"/>
    </xf>
    <xf numFmtId="0" fontId="8" fillId="4" borderId="4" xfId="0" applyFont="1" applyFill="1" applyBorder="1"/>
    <xf numFmtId="0" fontId="2" fillId="4" borderId="4" xfId="0" applyFont="1" applyFill="1" applyBorder="1" applyAlignment="1">
      <alignment horizontal="center" vertical="top"/>
    </xf>
    <xf numFmtId="4" fontId="8" fillId="4" borderId="4" xfId="0" applyNumberFormat="1" applyFont="1" applyFill="1" applyBorder="1" applyAlignment="1">
      <alignment horizontal="right"/>
    </xf>
    <xf numFmtId="2" fontId="2" fillId="0" borderId="0" xfId="1" applyFont="1" applyBorder="1" applyAlignment="1" applyProtection="1">
      <alignment vertical="top"/>
    </xf>
    <xf numFmtId="0" fontId="2" fillId="0" borderId="0" xfId="0" applyFont="1" applyBorder="1" applyAlignment="1">
      <alignment horizontal="center" vertical="top"/>
    </xf>
    <xf numFmtId="4" fontId="8" fillId="0" borderId="0" xfId="0" applyNumberFormat="1" applyFont="1" applyAlignment="1">
      <alignment horizontal="right"/>
    </xf>
    <xf numFmtId="49" fontId="4" fillId="4" borderId="1" xfId="0" applyNumberFormat="1" applyFont="1" applyFill="1" applyBorder="1" applyAlignment="1">
      <alignment horizontal="center" vertical="top" wrapText="1"/>
    </xf>
    <xf numFmtId="0" fontId="11" fillId="0" borderId="0" xfId="0" applyFont="1"/>
    <xf numFmtId="0" fontId="2" fillId="0" borderId="0" xfId="0" applyFont="1" applyAlignment="1">
      <alignment vertical="top"/>
    </xf>
    <xf numFmtId="49" fontId="2" fillId="3" borderId="5" xfId="1" applyNumberFormat="1" applyFont="1" applyFill="1" applyBorder="1" applyAlignment="1" applyProtection="1">
      <alignment horizontal="center" vertical="top"/>
    </xf>
    <xf numFmtId="0" fontId="2" fillId="0" borderId="0" xfId="0" applyFont="1" applyAlignment="1">
      <alignment horizontal="left" vertical="top" wrapText="1"/>
    </xf>
    <xf numFmtId="49" fontId="2" fillId="0" borderId="0" xfId="0" applyNumberFormat="1" applyFont="1" applyFill="1" applyAlignment="1">
      <alignment horizontal="center" vertical="top"/>
    </xf>
    <xf numFmtId="0" fontId="2" fillId="0" borderId="0" xfId="0" applyFont="1" applyFill="1" applyAlignment="1">
      <alignment vertical="top" wrapText="1"/>
    </xf>
    <xf numFmtId="0" fontId="2" fillId="0" borderId="0" xfId="0" applyFont="1" applyFill="1" applyAlignment="1">
      <alignment horizontal="center" vertical="top"/>
    </xf>
    <xf numFmtId="49" fontId="2" fillId="0" borderId="0" xfId="1" applyNumberFormat="1" applyFont="1" applyFill="1" applyBorder="1" applyAlignment="1" applyProtection="1">
      <alignment horizontal="center" vertical="top"/>
    </xf>
    <xf numFmtId="2" fontId="2" fillId="0" borderId="0" xfId="1" applyFont="1" applyFill="1" applyBorder="1" applyAlignment="1" applyProtection="1"/>
    <xf numFmtId="0" fontId="2" fillId="0" borderId="0" xfId="0" applyFont="1" applyFill="1" applyAlignment="1">
      <alignment horizontal="center"/>
    </xf>
    <xf numFmtId="49" fontId="2" fillId="0" borderId="3" xfId="1" applyNumberFormat="1" applyFont="1" applyFill="1" applyBorder="1" applyAlignment="1" applyProtection="1">
      <alignment horizontal="center" vertical="top"/>
    </xf>
    <xf numFmtId="2" fontId="2" fillId="0" borderId="3" xfId="1" applyFont="1" applyFill="1" applyBorder="1" applyAlignment="1" applyProtection="1">
      <alignment vertical="top"/>
    </xf>
    <xf numFmtId="2" fontId="2" fillId="0" borderId="0" xfId="1" applyFont="1" applyBorder="1" applyAlignment="1" applyProtection="1">
      <alignment wrapText="1"/>
    </xf>
    <xf numFmtId="0" fontId="2" fillId="0" borderId="0" xfId="0" applyFont="1" applyAlignment="1">
      <alignment horizontal="left" vertical="top"/>
    </xf>
    <xf numFmtId="0" fontId="2" fillId="0" borderId="0" xfId="0" applyFont="1" applyFill="1" applyAlignment="1">
      <alignment vertical="top"/>
    </xf>
    <xf numFmtId="0" fontId="2" fillId="0" borderId="0" xfId="0" quotePrefix="1" applyFont="1" applyAlignment="1">
      <alignment vertical="top" wrapText="1"/>
    </xf>
    <xf numFmtId="49" fontId="5" fillId="0" borderId="0" xfId="0" applyNumberFormat="1" applyFont="1" applyFill="1" applyBorder="1" applyAlignment="1">
      <alignment horizontal="center" vertical="top"/>
    </xf>
    <xf numFmtId="0" fontId="5" fillId="0" borderId="0" xfId="0" applyFont="1" applyFill="1" applyBorder="1"/>
    <xf numFmtId="49" fontId="5"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0" fontId="14" fillId="0" borderId="0" xfId="0" applyFont="1" applyFill="1" applyBorder="1"/>
    <xf numFmtId="0" fontId="13" fillId="0" borderId="0" xfId="0" applyFont="1" applyFill="1" applyBorder="1"/>
    <xf numFmtId="49" fontId="12" fillId="5" borderId="4" xfId="0" applyNumberFormat="1" applyFont="1" applyFill="1" applyBorder="1" applyAlignment="1">
      <alignment horizontal="center" vertical="top"/>
    </xf>
    <xf numFmtId="0" fontId="12" fillId="5" borderId="4" xfId="0" applyFont="1" applyFill="1" applyBorder="1"/>
    <xf numFmtId="0" fontId="5" fillId="5" borderId="4" xfId="0" applyFont="1" applyFill="1" applyBorder="1" applyAlignment="1">
      <alignment horizontal="center" vertical="top"/>
    </xf>
    <xf numFmtId="4" fontId="12" fillId="5" borderId="4" xfId="0" applyNumberFormat="1" applyFont="1" applyFill="1" applyBorder="1" applyAlignment="1">
      <alignment horizontal="right"/>
    </xf>
    <xf numFmtId="49" fontId="5" fillId="0" borderId="0" xfId="1" applyNumberFormat="1" applyFont="1" applyFill="1" applyBorder="1" applyAlignment="1" applyProtection="1">
      <alignment horizontal="center" vertical="top"/>
    </xf>
    <xf numFmtId="2" fontId="5" fillId="0" borderId="0" xfId="1" applyFont="1" applyFill="1" applyBorder="1" applyAlignment="1" applyProtection="1">
      <alignment vertical="top"/>
    </xf>
    <xf numFmtId="2" fontId="5" fillId="0" borderId="0" xfId="1" applyFont="1" applyFill="1" applyBorder="1" applyAlignment="1" applyProtection="1">
      <alignment horizontal="center" vertical="top"/>
    </xf>
    <xf numFmtId="4" fontId="12" fillId="0" borderId="0" xfId="0" applyNumberFormat="1" applyFont="1" applyFill="1" applyBorder="1" applyAlignment="1">
      <alignment horizontal="right"/>
    </xf>
    <xf numFmtId="49" fontId="6" fillId="5" borderId="1" xfId="0" applyNumberFormat="1" applyFont="1" applyFill="1" applyBorder="1" applyAlignment="1">
      <alignment horizontal="center" vertical="top" wrapText="1"/>
    </xf>
    <xf numFmtId="0" fontId="6" fillId="5" borderId="1" xfId="0" applyFont="1" applyFill="1" applyBorder="1" applyAlignment="1">
      <alignment horizontal="center" vertical="center" wrapText="1"/>
    </xf>
    <xf numFmtId="0" fontId="15" fillId="0" borderId="0" xfId="0" applyFont="1" applyFill="1" applyBorder="1"/>
    <xf numFmtId="49" fontId="5" fillId="0" borderId="3" xfId="1" applyNumberFormat="1" applyFont="1" applyFill="1" applyBorder="1" applyAlignment="1" applyProtection="1">
      <alignment horizontal="center" vertical="top"/>
    </xf>
    <xf numFmtId="2" fontId="5" fillId="0" borderId="3" xfId="1" applyFont="1" applyFill="1" applyBorder="1" applyAlignment="1" applyProtection="1">
      <alignment horizontal="center" vertical="top"/>
    </xf>
    <xf numFmtId="0" fontId="5" fillId="0" borderId="0" xfId="0" applyFont="1" applyFill="1" applyBorder="1" applyAlignment="1">
      <alignment horizontal="center"/>
    </xf>
    <xf numFmtId="49" fontId="5" fillId="7" borderId="5" xfId="1" applyNumberFormat="1" applyFont="1" applyFill="1" applyBorder="1" applyAlignment="1" applyProtection="1">
      <alignment horizontal="center" vertical="top"/>
    </xf>
    <xf numFmtId="2" fontId="5" fillId="7" borderId="6" xfId="1" applyFont="1" applyFill="1" applyBorder="1" applyAlignment="1" applyProtection="1">
      <alignment vertical="top"/>
    </xf>
    <xf numFmtId="0" fontId="5" fillId="0" borderId="0" xfId="0" applyFont="1" applyFill="1" applyBorder="1" applyAlignment="1">
      <alignment vertical="top"/>
    </xf>
    <xf numFmtId="4" fontId="12" fillId="5" borderId="4" xfId="0" applyNumberFormat="1" applyFont="1" applyFill="1" applyBorder="1" applyAlignment="1">
      <alignment horizontal="right" vertical="top"/>
    </xf>
    <xf numFmtId="0" fontId="5" fillId="0" borderId="0" xfId="0" applyFont="1" applyFill="1" applyBorder="1" applyAlignment="1">
      <alignment horizontal="left" vertical="top" wrapText="1"/>
    </xf>
    <xf numFmtId="4" fontId="5" fillId="0" borderId="0" xfId="0" applyNumberFormat="1" applyFont="1" applyFill="1" applyBorder="1" applyAlignment="1">
      <alignment horizontal="center" vertical="top"/>
    </xf>
    <xf numFmtId="0" fontId="5" fillId="0" borderId="0" xfId="0" applyFont="1" applyFill="1" applyBorder="1" applyAlignment="1">
      <alignment horizontal="left" vertical="top"/>
    </xf>
    <xf numFmtId="0" fontId="5" fillId="0" borderId="0" xfId="0" applyFont="1" applyFill="1" applyBorder="1" applyAlignment="1">
      <alignment horizontal="left" wrapText="1"/>
    </xf>
    <xf numFmtId="0" fontId="5" fillId="0" borderId="0" xfId="0" applyFont="1" applyFill="1" applyBorder="1" applyAlignment="1">
      <alignment horizontal="center" vertical="top" wrapText="1"/>
    </xf>
    <xf numFmtId="0" fontId="5" fillId="0" borderId="0" xfId="0" applyFont="1" applyFill="1" applyBorder="1" applyAlignment="1">
      <alignment wrapText="1"/>
    </xf>
    <xf numFmtId="2" fontId="5" fillId="0" borderId="3" xfId="1" applyFont="1" applyFill="1" applyBorder="1" applyAlignment="1" applyProtection="1">
      <alignment horizontal="right"/>
    </xf>
    <xf numFmtId="2" fontId="5" fillId="7" borderId="6" xfId="1" applyFont="1" applyFill="1" applyBorder="1" applyAlignment="1" applyProtection="1">
      <alignment horizontal="right"/>
    </xf>
    <xf numFmtId="2" fontId="5" fillId="7" borderId="7" xfId="1" applyFont="1" applyFill="1" applyBorder="1" applyAlignment="1" applyProtection="1">
      <alignment horizontal="right"/>
    </xf>
    <xf numFmtId="2" fontId="2" fillId="0" borderId="3" xfId="1" applyFont="1" applyBorder="1" applyAlignment="1" applyProtection="1">
      <alignment horizontal="right"/>
    </xf>
    <xf numFmtId="2" fontId="2" fillId="3" borderId="6" xfId="1" applyFont="1" applyFill="1" applyBorder="1" applyAlignment="1" applyProtection="1">
      <alignment horizontal="right"/>
    </xf>
    <xf numFmtId="0" fontId="2" fillId="0" borderId="0" xfId="0" applyFont="1" applyFill="1" applyAlignment="1">
      <alignment horizontal="right"/>
    </xf>
    <xf numFmtId="4" fontId="2" fillId="0" borderId="0" xfId="0" applyNumberFormat="1" applyFont="1" applyFill="1" applyAlignment="1">
      <alignment horizontal="right"/>
    </xf>
    <xf numFmtId="2" fontId="2" fillId="0" borderId="0" xfId="1" applyFont="1" applyFill="1" applyBorder="1" applyAlignment="1" applyProtection="1">
      <alignment horizontal="right"/>
    </xf>
    <xf numFmtId="2" fontId="2" fillId="0" borderId="3" xfId="1" applyFont="1" applyFill="1" applyBorder="1" applyAlignment="1" applyProtection="1">
      <alignment horizontal="right"/>
    </xf>
    <xf numFmtId="49" fontId="12" fillId="5" borderId="9" xfId="0" applyNumberFormat="1" applyFont="1" applyFill="1" applyBorder="1" applyAlignment="1">
      <alignment horizontal="center" vertical="top"/>
    </xf>
    <xf numFmtId="49" fontId="12" fillId="5" borderId="10" xfId="0" applyNumberFormat="1" applyFont="1" applyFill="1" applyBorder="1" applyAlignment="1">
      <alignment horizontal="center" vertical="top"/>
    </xf>
    <xf numFmtId="0" fontId="12" fillId="5" borderId="10" xfId="0" applyFont="1" applyFill="1" applyBorder="1"/>
    <xf numFmtId="0" fontId="5" fillId="5" borderId="10" xfId="0" applyFont="1" applyFill="1" applyBorder="1" applyAlignment="1">
      <alignment horizontal="center" vertical="top"/>
    </xf>
    <xf numFmtId="0" fontId="5" fillId="5" borderId="10" xfId="0" applyFont="1" applyFill="1" applyBorder="1" applyAlignment="1">
      <alignment horizontal="right"/>
    </xf>
    <xf numFmtId="4" fontId="12" fillId="5" borderId="10" xfId="0" applyNumberFormat="1" applyFont="1" applyFill="1" applyBorder="1" applyAlignment="1">
      <alignment horizontal="right"/>
    </xf>
    <xf numFmtId="49" fontId="13" fillId="0" borderId="8" xfId="0" applyNumberFormat="1" applyFont="1" applyFill="1" applyBorder="1" applyAlignment="1">
      <alignment horizontal="left" vertical="top"/>
    </xf>
    <xf numFmtId="0" fontId="5" fillId="0" borderId="8" xfId="0" applyFont="1" applyFill="1" applyBorder="1" applyAlignment="1">
      <alignment horizontal="center" vertical="top"/>
    </xf>
    <xf numFmtId="0" fontId="5" fillId="0" borderId="8" xfId="0" applyFont="1" applyFill="1" applyBorder="1" applyAlignment="1">
      <alignment horizontal="right"/>
    </xf>
    <xf numFmtId="4" fontId="12" fillId="0" borderId="8" xfId="0" applyNumberFormat="1" applyFont="1" applyFill="1" applyBorder="1" applyAlignment="1">
      <alignment horizontal="right"/>
    </xf>
    <xf numFmtId="0" fontId="5" fillId="0" borderId="8" xfId="0" applyFont="1" applyFill="1" applyBorder="1"/>
    <xf numFmtId="4" fontId="5" fillId="0" borderId="8" xfId="0" applyNumberFormat="1" applyFont="1" applyFill="1" applyBorder="1" applyAlignment="1">
      <alignment horizontal="right"/>
    </xf>
    <xf numFmtId="10" fontId="5" fillId="0" borderId="0" xfId="0" applyNumberFormat="1" applyFont="1" applyFill="1" applyBorder="1" applyAlignment="1">
      <alignment horizontal="right"/>
    </xf>
    <xf numFmtId="2" fontId="12" fillId="7" borderId="6" xfId="1" applyFont="1" applyFill="1" applyBorder="1" applyAlignment="1" applyProtection="1">
      <alignment horizontal="right"/>
    </xf>
    <xf numFmtId="2" fontId="12" fillId="7" borderId="7" xfId="1" applyFont="1" applyFill="1" applyBorder="1" applyAlignment="1" applyProtection="1">
      <alignment horizontal="right"/>
    </xf>
    <xf numFmtId="4" fontId="5" fillId="0" borderId="3" xfId="1" applyNumberFormat="1" applyFont="1" applyFill="1" applyBorder="1" applyAlignment="1" applyProtection="1">
      <alignment horizontal="right"/>
    </xf>
    <xf numFmtId="4" fontId="5" fillId="0" borderId="0" xfId="1" applyNumberFormat="1" applyFont="1" applyFill="1" applyBorder="1" applyAlignment="1" applyProtection="1">
      <alignment horizontal="right"/>
    </xf>
    <xf numFmtId="4" fontId="5" fillId="0" borderId="3" xfId="1" applyNumberFormat="1" applyFont="1" applyFill="1" applyBorder="1" applyAlignment="1" applyProtection="1">
      <alignment horizontal="right" vertical="top"/>
    </xf>
    <xf numFmtId="4" fontId="5" fillId="0" borderId="0" xfId="1" applyNumberFormat="1" applyFont="1" applyFill="1" applyBorder="1" applyAlignment="1" applyProtection="1">
      <alignment horizontal="right" vertical="top"/>
    </xf>
    <xf numFmtId="4" fontId="12" fillId="7" borderId="6" xfId="1" applyNumberFormat="1" applyFont="1" applyFill="1" applyBorder="1" applyAlignment="1" applyProtection="1">
      <alignment horizontal="right"/>
    </xf>
    <xf numFmtId="4" fontId="12" fillId="7" borderId="7" xfId="1" applyNumberFormat="1" applyFont="1" applyFill="1" applyBorder="1" applyAlignment="1" applyProtection="1">
      <alignment horizontal="right"/>
    </xf>
    <xf numFmtId="4" fontId="5" fillId="0" borderId="0" xfId="0" applyNumberFormat="1" applyFont="1" applyFill="1" applyBorder="1" applyAlignment="1">
      <alignment horizontal="center"/>
    </xf>
    <xf numFmtId="49" fontId="5" fillId="9" borderId="0" xfId="1" applyNumberFormat="1" applyFont="1" applyFill="1" applyBorder="1" applyAlignment="1" applyProtection="1">
      <alignment horizontal="center" vertical="top"/>
    </xf>
    <xf numFmtId="2" fontId="5" fillId="9" borderId="0" xfId="1" applyFont="1" applyFill="1" applyBorder="1" applyAlignment="1" applyProtection="1">
      <alignment horizontal="right"/>
    </xf>
    <xf numFmtId="4" fontId="5" fillId="9" borderId="0" xfId="1" applyNumberFormat="1" applyFont="1" applyFill="1" applyBorder="1" applyAlignment="1" applyProtection="1">
      <alignment horizontal="right"/>
    </xf>
    <xf numFmtId="4" fontId="5" fillId="10" borderId="0" xfId="0" applyNumberFormat="1" applyFont="1" applyFill="1" applyBorder="1" applyAlignment="1">
      <alignment horizontal="center" vertical="top"/>
    </xf>
    <xf numFmtId="0" fontId="5" fillId="10" borderId="0" xfId="0" applyFont="1" applyFill="1" applyBorder="1" applyAlignment="1">
      <alignment horizontal="center" vertical="top"/>
    </xf>
    <xf numFmtId="49" fontId="5" fillId="7" borderId="11" xfId="1" applyNumberFormat="1" applyFont="1" applyFill="1" applyBorder="1" applyAlignment="1" applyProtection="1">
      <alignment horizontal="center" vertical="top"/>
    </xf>
    <xf numFmtId="49" fontId="12" fillId="7" borderId="11" xfId="1" applyNumberFormat="1" applyFont="1" applyFill="1" applyBorder="1" applyAlignment="1" applyProtection="1">
      <alignment horizontal="right"/>
    </xf>
    <xf numFmtId="2" fontId="12" fillId="7" borderId="12" xfId="1" applyFont="1" applyFill="1" applyBorder="1" applyAlignment="1" applyProtection="1">
      <alignment horizontal="right"/>
    </xf>
    <xf numFmtId="4" fontId="12" fillId="7" borderId="12" xfId="1" applyNumberFormat="1" applyFont="1" applyFill="1" applyBorder="1" applyAlignment="1" applyProtection="1">
      <alignment horizontal="right"/>
    </xf>
    <xf numFmtId="4" fontId="12" fillId="7" borderId="13" xfId="1" applyNumberFormat="1" applyFont="1" applyFill="1" applyBorder="1" applyAlignment="1" applyProtection="1">
      <alignment horizontal="right"/>
    </xf>
    <xf numFmtId="2" fontId="5" fillId="9" borderId="0" xfId="1" applyFont="1" applyFill="1" applyBorder="1" applyAlignment="1" applyProtection="1">
      <alignment vertical="top"/>
    </xf>
    <xf numFmtId="2" fontId="12" fillId="7" borderId="13" xfId="1" applyFont="1" applyFill="1" applyBorder="1" applyAlignment="1" applyProtection="1">
      <alignment horizontal="right"/>
    </xf>
    <xf numFmtId="4" fontId="5" fillId="5" borderId="4" xfId="0" applyNumberFormat="1" applyFont="1" applyFill="1" applyBorder="1" applyAlignment="1">
      <alignment horizontal="right"/>
    </xf>
    <xf numFmtId="49" fontId="12" fillId="7" borderId="5" xfId="1" applyNumberFormat="1" applyFont="1" applyFill="1" applyBorder="1" applyAlignment="1" applyProtection="1">
      <alignment horizontal="right"/>
    </xf>
    <xf numFmtId="164" fontId="5" fillId="0" borderId="0" xfId="1" applyNumberFormat="1" applyFont="1" applyFill="1" applyBorder="1" applyAlignment="1" applyProtection="1">
      <alignment horizontal="right"/>
    </xf>
    <xf numFmtId="164" fontId="5" fillId="0" borderId="0" xfId="0" applyNumberFormat="1" applyFont="1" applyFill="1" applyBorder="1" applyAlignment="1">
      <alignment horizontal="right"/>
    </xf>
    <xf numFmtId="4" fontId="2" fillId="0" borderId="0" xfId="0" applyNumberFormat="1" applyFont="1" applyFill="1" applyAlignment="1">
      <alignment horizontal="right" vertical="top"/>
    </xf>
    <xf numFmtId="0" fontId="14" fillId="0" borderId="0" xfId="0" applyFont="1" applyFill="1" applyBorder="1" applyAlignment="1">
      <alignment horizontal="right"/>
    </xf>
    <xf numFmtId="0" fontId="5" fillId="0" borderId="0" xfId="0" applyFont="1" applyFill="1" applyBorder="1" applyAlignment="1">
      <alignment horizontal="right" vertical="top"/>
    </xf>
    <xf numFmtId="0" fontId="14" fillId="0" borderId="8" xfId="0" applyFont="1" applyFill="1" applyBorder="1" applyAlignment="1">
      <alignment horizontal="right"/>
    </xf>
    <xf numFmtId="0" fontId="5" fillId="0" borderId="8" xfId="0" applyFont="1" applyFill="1" applyBorder="1" applyAlignment="1">
      <alignment horizontal="right" vertical="top"/>
    </xf>
    <xf numFmtId="0" fontId="2" fillId="0" borderId="0" xfId="3" applyFont="1" applyAlignment="1">
      <alignment wrapText="1"/>
    </xf>
    <xf numFmtId="0" fontId="2" fillId="0" borderId="0" xfId="0" applyFont="1" applyFill="1" applyBorder="1" applyAlignment="1">
      <alignment horizontal="center" vertical="top"/>
    </xf>
    <xf numFmtId="0" fontId="2" fillId="0" borderId="0" xfId="3" applyFont="1" applyBorder="1" applyAlignment="1">
      <alignment horizontal="right"/>
    </xf>
    <xf numFmtId="4" fontId="5" fillId="0" borderId="0" xfId="0" applyNumberFormat="1" applyFont="1" applyFill="1" applyBorder="1" applyAlignment="1">
      <alignment vertical="top"/>
    </xf>
    <xf numFmtId="4" fontId="5" fillId="0" borderId="0" xfId="0" applyNumberFormat="1" applyFont="1" applyFill="1" applyBorder="1" applyAlignment="1"/>
    <xf numFmtId="3" fontId="18" fillId="0" borderId="0" xfId="3" applyNumberFormat="1" applyFont="1" applyBorder="1"/>
    <xf numFmtId="0" fontId="18" fillId="0" borderId="0" xfId="3" applyFont="1" applyBorder="1" applyAlignment="1">
      <alignment horizontal="right"/>
    </xf>
    <xf numFmtId="4" fontId="17" fillId="0" borderId="0" xfId="4" applyNumberFormat="1" applyFont="1"/>
    <xf numFmtId="2" fontId="17" fillId="0" borderId="0" xfId="4" applyNumberFormat="1" applyFont="1"/>
    <xf numFmtId="0" fontId="18" fillId="0" borderId="0" xfId="3" applyFont="1" applyAlignment="1">
      <alignment wrapText="1"/>
    </xf>
    <xf numFmtId="49" fontId="9" fillId="0" borderId="8" xfId="0" applyNumberFormat="1" applyFont="1" applyBorder="1" applyAlignment="1">
      <alignment horizontal="left" vertical="top"/>
    </xf>
    <xf numFmtId="0" fontId="10" fillId="0" borderId="8" xfId="0" applyFont="1" applyBorder="1"/>
    <xf numFmtId="0" fontId="2" fillId="0" borderId="8" xfId="0" applyFont="1" applyBorder="1" applyAlignment="1">
      <alignment horizontal="center" vertical="top"/>
    </xf>
    <xf numFmtId="0" fontId="2" fillId="0" borderId="8" xfId="0" applyFont="1" applyBorder="1" applyAlignment="1">
      <alignment horizontal="right"/>
    </xf>
    <xf numFmtId="4" fontId="8" fillId="0" borderId="8" xfId="0" applyNumberFormat="1" applyFont="1" applyBorder="1" applyAlignment="1">
      <alignment horizontal="right"/>
    </xf>
    <xf numFmtId="0" fontId="2" fillId="0" borderId="8" xfId="0" applyFont="1" applyBorder="1"/>
    <xf numFmtId="4" fontId="2" fillId="0" borderId="8" xfId="0" applyNumberFormat="1" applyFont="1" applyBorder="1" applyAlignment="1">
      <alignment horizontal="right"/>
    </xf>
    <xf numFmtId="2" fontId="8" fillId="3" borderId="6" xfId="1" applyFont="1" applyFill="1" applyBorder="1" applyAlignment="1" applyProtection="1">
      <alignment horizontal="right"/>
    </xf>
    <xf numFmtId="2" fontId="8" fillId="3" borderId="7" xfId="1" applyFont="1" applyFill="1" applyBorder="1" applyAlignment="1" applyProtection="1">
      <alignment horizontal="right"/>
    </xf>
    <xf numFmtId="4" fontId="17" fillId="10" borderId="14" xfId="5" applyNumberFormat="1" applyFont="1" applyFill="1" applyBorder="1" applyAlignment="1">
      <alignment horizontal="right"/>
    </xf>
    <xf numFmtId="49" fontId="17" fillId="10" borderId="15" xfId="5" applyNumberFormat="1" applyFont="1" applyFill="1" applyBorder="1" applyAlignment="1">
      <alignment horizontal="center" vertical="top"/>
    </xf>
    <xf numFmtId="0" fontId="17" fillId="10" borderId="14" xfId="5" applyNumberFormat="1" applyFont="1" applyFill="1" applyBorder="1" applyAlignment="1">
      <alignment vertical="top" wrapText="1"/>
    </xf>
    <xf numFmtId="0" fontId="17" fillId="10" borderId="14" xfId="5" applyNumberFormat="1" applyFont="1" applyFill="1" applyBorder="1" applyAlignment="1">
      <alignment horizontal="center"/>
    </xf>
    <xf numFmtId="0" fontId="2" fillId="10" borderId="14" xfId="5" applyNumberFormat="1" applyFont="1" applyFill="1" applyBorder="1" applyAlignment="1">
      <alignment vertical="top" wrapText="1"/>
    </xf>
    <xf numFmtId="0" fontId="2" fillId="10" borderId="14" xfId="5" applyNumberFormat="1" applyFont="1" applyFill="1" applyBorder="1" applyAlignment="1">
      <alignment horizontal="center"/>
    </xf>
    <xf numFmtId="49" fontId="2" fillId="10" borderId="15" xfId="5" applyNumberFormat="1" applyFont="1" applyFill="1" applyBorder="1" applyAlignment="1">
      <alignment horizontal="center" vertical="top"/>
    </xf>
    <xf numFmtId="4" fontId="2" fillId="10" borderId="14" xfId="5" applyNumberFormat="1" applyFont="1" applyFill="1" applyBorder="1" applyAlignment="1">
      <alignment horizontal="right"/>
    </xf>
    <xf numFmtId="0" fontId="2" fillId="0" borderId="0" xfId="0" applyFont="1" applyBorder="1" applyAlignment="1">
      <alignment vertical="top" wrapText="1"/>
    </xf>
    <xf numFmtId="0" fontId="2" fillId="10" borderId="0" xfId="0" applyFont="1" applyFill="1" applyBorder="1" applyAlignment="1">
      <alignment vertical="top" wrapText="1"/>
    </xf>
    <xf numFmtId="4" fontId="2" fillId="10" borderId="0" xfId="0" applyNumberFormat="1" applyFont="1" applyFill="1" applyBorder="1" applyAlignment="1">
      <alignment horizontal="right" wrapText="1"/>
    </xf>
    <xf numFmtId="4" fontId="2" fillId="0" borderId="0" xfId="0" applyNumberFormat="1" applyFont="1" applyBorder="1" applyAlignment="1"/>
    <xf numFmtId="0" fontId="5" fillId="0" borderId="2" xfId="0" applyFont="1" applyFill="1" applyBorder="1" applyAlignment="1">
      <alignment horizontal="right"/>
    </xf>
    <xf numFmtId="0" fontId="5" fillId="5" borderId="18" xfId="0" applyFont="1" applyFill="1" applyBorder="1" applyAlignment="1">
      <alignment horizontal="right"/>
    </xf>
    <xf numFmtId="0" fontId="5" fillId="9" borderId="3" xfId="0" applyFont="1" applyFill="1" applyBorder="1" applyAlignment="1">
      <alignment horizontal="right"/>
    </xf>
    <xf numFmtId="4" fontId="2" fillId="0" borderId="0" xfId="0" applyNumberFormat="1" applyFont="1" applyAlignment="1">
      <alignment horizontal="center" vertical="top"/>
    </xf>
    <xf numFmtId="0" fontId="2" fillId="0" borderId="0" xfId="2" applyFont="1" applyBorder="1" applyAlignment="1">
      <alignment horizontal="left" vertical="top" wrapText="1"/>
    </xf>
    <xf numFmtId="0" fontId="2" fillId="0" borderId="0" xfId="0" applyFont="1" applyFill="1" applyBorder="1" applyAlignment="1">
      <alignment horizontal="left" vertical="top" wrapText="1"/>
    </xf>
    <xf numFmtId="4" fontId="2" fillId="0" borderId="0" xfId="0" applyNumberFormat="1" applyFont="1" applyFill="1" applyBorder="1" applyAlignment="1"/>
    <xf numFmtId="0" fontId="2" fillId="10" borderId="14" xfId="5" applyFont="1" applyFill="1" applyBorder="1" applyAlignment="1">
      <alignment vertical="top" wrapText="1"/>
    </xf>
    <xf numFmtId="0" fontId="2" fillId="10" borderId="14" xfId="5" applyFont="1" applyFill="1" applyBorder="1" applyAlignment="1">
      <alignment horizontal="center"/>
    </xf>
    <xf numFmtId="49" fontId="2" fillId="10" borderId="17" xfId="5" applyNumberFormat="1" applyFont="1" applyFill="1" applyBorder="1" applyAlignment="1">
      <alignment horizontal="center" vertical="top"/>
    </xf>
    <xf numFmtId="49" fontId="2" fillId="10" borderId="0" xfId="5" applyNumberFormat="1" applyFont="1" applyFill="1" applyBorder="1" applyAlignment="1">
      <alignment horizontal="center" vertical="top"/>
    </xf>
    <xf numFmtId="49" fontId="2" fillId="10" borderId="0" xfId="1" applyNumberFormat="1" applyFont="1" applyFill="1" applyBorder="1" applyAlignment="1" applyProtection="1">
      <alignment horizontal="center" vertical="top"/>
    </xf>
    <xf numFmtId="2" fontId="8" fillId="10" borderId="0" xfId="1" applyFont="1" applyFill="1" applyBorder="1" applyAlignment="1" applyProtection="1">
      <alignment horizontal="right"/>
    </xf>
    <xf numFmtId="0" fontId="2" fillId="0" borderId="0" xfId="0" applyFont="1" applyAlignment="1">
      <alignment horizontal="justify"/>
    </xf>
    <xf numFmtId="4" fontId="2" fillId="10" borderId="19" xfId="5" applyNumberFormat="1" applyFont="1" applyFill="1" applyBorder="1" applyAlignment="1">
      <alignment horizontal="right"/>
    </xf>
    <xf numFmtId="4" fontId="2" fillId="10" borderId="14" xfId="5" applyNumberFormat="1" applyFont="1" applyFill="1" applyBorder="1"/>
    <xf numFmtId="0" fontId="2" fillId="10" borderId="14" xfId="5" applyFont="1" applyFill="1" applyBorder="1" applyAlignment="1">
      <alignment horizontal="left" vertical="top" wrapText="1"/>
    </xf>
    <xf numFmtId="4" fontId="2" fillId="10" borderId="16" xfId="5" applyNumberFormat="1" applyFont="1" applyFill="1" applyBorder="1" applyAlignment="1">
      <alignment horizontal="right"/>
    </xf>
    <xf numFmtId="4" fontId="2" fillId="10" borderId="20" xfId="5" applyNumberFormat="1" applyFont="1" applyFill="1" applyBorder="1" applyAlignment="1">
      <alignment horizontal="right"/>
    </xf>
    <xf numFmtId="4" fontId="2" fillId="10" borderId="0" xfId="5" applyNumberFormat="1" applyFont="1" applyFill="1" applyBorder="1" applyAlignment="1">
      <alignment horizontal="right"/>
    </xf>
    <xf numFmtId="0" fontId="2" fillId="0" borderId="0" xfId="0" applyFont="1" applyAlignment="1">
      <alignment horizontal="left"/>
    </xf>
    <xf numFmtId="0" fontId="17" fillId="0" borderId="0" xfId="0" applyFont="1" applyAlignment="1">
      <alignment vertical="top" wrapText="1"/>
    </xf>
    <xf numFmtId="4" fontId="2" fillId="4" borderId="4" xfId="0" applyNumberFormat="1" applyFont="1" applyFill="1" applyBorder="1" applyAlignment="1">
      <alignment horizontal="right"/>
    </xf>
    <xf numFmtId="4" fontId="2" fillId="0" borderId="0" xfId="1" applyNumberFormat="1" applyFont="1" applyBorder="1" applyAlignment="1" applyProtection="1">
      <alignment horizontal="right" vertical="top"/>
    </xf>
    <xf numFmtId="4" fontId="4" fillId="4" borderId="1" xfId="0" applyNumberFormat="1" applyFont="1" applyFill="1" applyBorder="1" applyAlignment="1">
      <alignment horizontal="center" vertical="center" wrapText="1"/>
    </xf>
    <xf numFmtId="4" fontId="2" fillId="0" borderId="3" xfId="1" applyNumberFormat="1" applyFont="1" applyBorder="1" applyAlignment="1" applyProtection="1">
      <alignment horizontal="right"/>
    </xf>
    <xf numFmtId="4" fontId="2" fillId="0" borderId="0" xfId="1" applyNumberFormat="1" applyFont="1" applyBorder="1" applyAlignment="1" applyProtection="1">
      <alignment horizontal="right"/>
    </xf>
    <xf numFmtId="4" fontId="8" fillId="3" borderId="6" xfId="1" applyNumberFormat="1" applyFont="1" applyFill="1" applyBorder="1" applyAlignment="1" applyProtection="1">
      <alignment horizontal="right"/>
    </xf>
    <xf numFmtId="4" fontId="8" fillId="3" borderId="7" xfId="1" applyNumberFormat="1" applyFont="1" applyFill="1" applyBorder="1" applyAlignment="1" applyProtection="1">
      <alignment horizontal="right"/>
    </xf>
    <xf numFmtId="4" fontId="2" fillId="0" borderId="3" xfId="1" applyNumberFormat="1" applyFont="1" applyBorder="1" applyAlignment="1" applyProtection="1">
      <alignment horizontal="right" vertical="top"/>
    </xf>
    <xf numFmtId="4" fontId="8" fillId="10" borderId="0" xfId="1" applyNumberFormat="1" applyFont="1" applyFill="1" applyBorder="1" applyAlignment="1" applyProtection="1">
      <alignment horizontal="right"/>
    </xf>
    <xf numFmtId="4" fontId="2" fillId="3" borderId="6" xfId="1" applyNumberFormat="1" applyFont="1" applyFill="1" applyBorder="1" applyAlignment="1" applyProtection="1">
      <alignment horizontal="right"/>
    </xf>
    <xf numFmtId="4" fontId="2" fillId="3" borderId="7" xfId="1" applyNumberFormat="1" applyFont="1" applyFill="1" applyBorder="1" applyAlignment="1" applyProtection="1">
      <alignment horizontal="right"/>
    </xf>
    <xf numFmtId="4" fontId="2" fillId="0" borderId="0" xfId="1" applyNumberFormat="1" applyFont="1" applyFill="1" applyBorder="1" applyAlignment="1" applyProtection="1">
      <alignment horizontal="right"/>
    </xf>
    <xf numFmtId="4" fontId="2" fillId="0" borderId="3" xfId="1" applyNumberFormat="1" applyFont="1" applyFill="1" applyBorder="1" applyAlignment="1" applyProtection="1">
      <alignment horizontal="right"/>
    </xf>
    <xf numFmtId="4" fontId="17" fillId="0" borderId="0" xfId="0" applyNumberFormat="1" applyFont="1"/>
    <xf numFmtId="165" fontId="2" fillId="0" borderId="0" xfId="0" applyNumberFormat="1" applyFont="1" applyAlignment="1">
      <alignment horizontal="justify"/>
    </xf>
    <xf numFmtId="4" fontId="2" fillId="0" borderId="0" xfId="0" applyNumberFormat="1" applyFont="1"/>
    <xf numFmtId="0" fontId="10" fillId="0" borderId="8" xfId="0" applyFont="1" applyBorder="1" applyAlignment="1">
      <alignment horizontal="right"/>
    </xf>
    <xf numFmtId="0" fontId="10" fillId="0" borderId="0" xfId="0" applyFont="1" applyAlignment="1">
      <alignment horizontal="right"/>
    </xf>
    <xf numFmtId="0" fontId="8" fillId="0" borderId="8" xfId="0" applyFont="1" applyBorder="1" applyAlignment="1">
      <alignment horizontal="right"/>
    </xf>
    <xf numFmtId="4" fontId="2" fillId="0" borderId="0" xfId="0" applyNumberFormat="1" applyFont="1" applyAlignment="1">
      <alignment horizontal="center"/>
    </xf>
    <xf numFmtId="49" fontId="10" fillId="4" borderId="4" xfId="0" applyNumberFormat="1" applyFont="1" applyFill="1" applyBorder="1" applyAlignment="1">
      <alignment horizontal="center" vertical="top"/>
    </xf>
    <xf numFmtId="0" fontId="8" fillId="0" borderId="0" xfId="0" applyFont="1" applyAlignment="1">
      <alignment horizontal="right"/>
    </xf>
    <xf numFmtId="0" fontId="5" fillId="0" borderId="0" xfId="0" applyFont="1" applyAlignment="1">
      <alignment vertical="top" wrapText="1"/>
    </xf>
    <xf numFmtId="0" fontId="5" fillId="0" borderId="0" xfId="0" applyFont="1" applyAlignment="1">
      <alignment horizontal="right"/>
    </xf>
    <xf numFmtId="2" fontId="2" fillId="0" borderId="0" xfId="1" applyFont="1" applyFill="1" applyBorder="1" applyAlignment="1" applyProtection="1">
      <alignment horizontal="left"/>
    </xf>
    <xf numFmtId="2" fontId="2" fillId="0" borderId="3" xfId="1" applyFont="1" applyFill="1" applyBorder="1" applyAlignment="1" applyProtection="1">
      <alignment horizontal="left"/>
    </xf>
    <xf numFmtId="164" fontId="2" fillId="0" borderId="0" xfId="0" applyNumberFormat="1" applyFont="1" applyAlignment="1">
      <alignment horizontal="right"/>
    </xf>
    <xf numFmtId="0" fontId="2" fillId="0" borderId="2" xfId="0" applyFont="1" applyBorder="1" applyAlignment="1">
      <alignment vertical="top" wrapText="1"/>
    </xf>
    <xf numFmtId="0" fontId="2" fillId="0" borderId="2" xfId="0" applyFont="1" applyBorder="1" applyAlignment="1">
      <alignment horizontal="left"/>
    </xf>
    <xf numFmtId="164" fontId="2" fillId="0" borderId="2" xfId="0" applyNumberFormat="1" applyFont="1" applyBorder="1" applyAlignment="1">
      <alignment horizontal="right"/>
    </xf>
    <xf numFmtId="0" fontId="8" fillId="0" borderId="22" xfId="0" applyFont="1" applyBorder="1" applyAlignment="1">
      <alignment horizontal="right" wrapText="1"/>
    </xf>
    <xf numFmtId="0" fontId="8" fillId="0" borderId="22" xfId="0" applyFont="1" applyBorder="1" applyAlignment="1">
      <alignment horizontal="right"/>
    </xf>
    <xf numFmtId="4" fontId="8" fillId="0" borderId="22" xfId="0" applyNumberFormat="1" applyFont="1" applyBorder="1" applyAlignment="1">
      <alignment horizontal="right"/>
    </xf>
    <xf numFmtId="4" fontId="17" fillId="10" borderId="16" xfId="5" applyNumberFormat="1" applyFont="1" applyFill="1" applyBorder="1" applyAlignment="1">
      <alignment horizontal="right"/>
    </xf>
    <xf numFmtId="4" fontId="17" fillId="10" borderId="2" xfId="5" applyNumberFormat="1" applyFont="1" applyFill="1" applyBorder="1" applyAlignment="1">
      <alignment horizontal="right"/>
    </xf>
    <xf numFmtId="4" fontId="22" fillId="10" borderId="22" xfId="5" applyNumberFormat="1" applyFont="1" applyFill="1" applyBorder="1" applyAlignment="1">
      <alignment horizontal="right"/>
    </xf>
    <xf numFmtId="0" fontId="5" fillId="0" borderId="0" xfId="0" applyFont="1" applyAlignment="1">
      <alignment horizontal="left"/>
    </xf>
    <xf numFmtId="164" fontId="5" fillId="0" borderId="0" xfId="0" applyNumberFormat="1" applyFont="1" applyAlignment="1">
      <alignment horizontal="right"/>
    </xf>
    <xf numFmtId="4" fontId="5" fillId="0" borderId="0" xfId="0" applyNumberFormat="1" applyFont="1" applyAlignment="1">
      <alignment horizontal="right"/>
    </xf>
    <xf numFmtId="2" fontId="5" fillId="0" borderId="0" xfId="1" applyFont="1" applyFill="1" applyBorder="1" applyAlignment="1" applyProtection="1">
      <alignment horizontal="left"/>
    </xf>
    <xf numFmtId="0" fontId="2" fillId="0" borderId="0" xfId="3" applyFont="1" applyAlignment="1">
      <alignment horizontal="left"/>
    </xf>
    <xf numFmtId="0" fontId="22" fillId="0" borderId="0" xfId="6" applyFont="1" applyAlignment="1">
      <alignment horizontal="centerContinuous" vertical="top" wrapText="1"/>
    </xf>
    <xf numFmtId="0" fontId="22" fillId="0" borderId="0" xfId="6" applyFont="1" applyAlignment="1">
      <alignment wrapText="1"/>
    </xf>
    <xf numFmtId="0" fontId="17" fillId="0" borderId="0" xfId="6" applyFont="1" applyAlignment="1">
      <alignment horizontal="center" wrapText="1"/>
    </xf>
    <xf numFmtId="0" fontId="17" fillId="0" borderId="0" xfId="6" applyFont="1" applyAlignment="1">
      <alignment wrapText="1"/>
    </xf>
    <xf numFmtId="4" fontId="17" fillId="0" borderId="0" xfId="6" applyNumberFormat="1" applyFont="1" applyAlignment="1">
      <alignment wrapText="1"/>
    </xf>
    <xf numFmtId="1" fontId="22" fillId="0" borderId="0" xfId="6" applyNumberFormat="1" applyFont="1" applyAlignment="1">
      <alignment horizontal="center" vertical="top" wrapText="1"/>
    </xf>
    <xf numFmtId="4" fontId="17" fillId="0" borderId="0" xfId="6" applyNumberFormat="1" applyFont="1" applyAlignment="1">
      <alignment horizontal="right" wrapText="1"/>
    </xf>
    <xf numFmtId="167" fontId="17" fillId="0" borderId="0" xfId="6" applyNumberFormat="1" applyFont="1" applyAlignment="1">
      <alignment horizontal="center" vertical="top"/>
    </xf>
    <xf numFmtId="0" fontId="17" fillId="0" borderId="0" xfId="6" applyFont="1" applyAlignment="1">
      <alignment horizontal="center"/>
    </xf>
    <xf numFmtId="0" fontId="17" fillId="0" borderId="0" xfId="6" applyFont="1"/>
    <xf numFmtId="0" fontId="17" fillId="0" borderId="0" xfId="6" applyFont="1" applyAlignment="1">
      <alignment vertical="top"/>
    </xf>
    <xf numFmtId="4" fontId="24" fillId="0" borderId="0" xfId="6" applyNumberFormat="1" applyFont="1" applyAlignment="1">
      <alignment horizontal="right" wrapText="1"/>
    </xf>
    <xf numFmtId="0" fontId="25" fillId="0" borderId="0" xfId="6" applyFont="1"/>
    <xf numFmtId="0" fontId="22" fillId="0" borderId="2" xfId="6" applyFont="1" applyBorder="1" applyAlignment="1">
      <alignment vertical="top"/>
    </xf>
    <xf numFmtId="0" fontId="22" fillId="0" borderId="2" xfId="6" applyFont="1" applyBorder="1" applyAlignment="1">
      <alignment horizontal="center"/>
    </xf>
    <xf numFmtId="0" fontId="22" fillId="0" borderId="22" xfId="6" applyFont="1" applyBorder="1"/>
    <xf numFmtId="0" fontId="22" fillId="0" borderId="22" xfId="6" applyFont="1" applyBorder="1" applyAlignment="1">
      <alignment horizontal="center"/>
    </xf>
    <xf numFmtId="0" fontId="17" fillId="0" borderId="0" xfId="6" applyFont="1" applyAlignment="1">
      <alignment horizontal="centerContinuous" vertical="top" wrapText="1"/>
    </xf>
    <xf numFmtId="4" fontId="17" fillId="0" borderId="0" xfId="6" applyNumberFormat="1" applyFont="1"/>
    <xf numFmtId="4" fontId="17" fillId="0" borderId="0" xfId="6" applyNumberFormat="1" applyFont="1" applyAlignment="1">
      <alignment horizontal="right"/>
    </xf>
    <xf numFmtId="0" fontId="17" fillId="0" borderId="0" xfId="6" applyFont="1" applyAlignment="1">
      <alignment horizontal="center" vertical="top"/>
    </xf>
    <xf numFmtId="0" fontId="17" fillId="0" borderId="0" xfId="6" applyFont="1" applyAlignment="1">
      <alignment vertical="top" wrapText="1"/>
    </xf>
    <xf numFmtId="0" fontId="17" fillId="0" borderId="0" xfId="6" applyFont="1" applyAlignment="1">
      <alignment horizontal="center" vertical="top" wrapText="1"/>
    </xf>
    <xf numFmtId="0" fontId="22" fillId="0" borderId="22" xfId="6" applyFont="1" applyBorder="1" applyAlignment="1">
      <alignment horizontal="right" wrapText="1"/>
    </xf>
    <xf numFmtId="0" fontId="22" fillId="0" borderId="22" xfId="6" applyFont="1" applyBorder="1" applyAlignment="1">
      <alignment horizontal="right"/>
    </xf>
    <xf numFmtId="4" fontId="22" fillId="0" borderId="22" xfId="6" applyNumberFormat="1" applyFont="1" applyBorder="1" applyAlignment="1">
      <alignment horizontal="right" wrapText="1"/>
    </xf>
    <xf numFmtId="4" fontId="22" fillId="0" borderId="22" xfId="6" applyNumberFormat="1" applyFont="1" applyBorder="1" applyAlignment="1">
      <alignment horizontal="right"/>
    </xf>
    <xf numFmtId="0" fontId="22" fillId="0" borderId="0" xfId="17" applyFont="1" applyAlignment="1">
      <alignment horizontal="center" vertical="top" wrapText="1"/>
    </xf>
    <xf numFmtId="0" fontId="22" fillId="0" borderId="0" xfId="17" applyFont="1" applyAlignment="1">
      <alignment wrapText="1"/>
    </xf>
    <xf numFmtId="0" fontId="22" fillId="0" borderId="2" xfId="17" applyFont="1" applyBorder="1" applyAlignment="1">
      <alignment horizontal="right" wrapText="1"/>
    </xf>
    <xf numFmtId="4" fontId="22" fillId="0" borderId="2" xfId="6" applyNumberFormat="1" applyFont="1" applyBorder="1" applyAlignment="1">
      <alignment horizontal="right" wrapText="1"/>
    </xf>
    <xf numFmtId="4" fontId="22" fillId="0" borderId="2" xfId="17" applyNumberFormat="1" applyFont="1" applyBorder="1" applyAlignment="1">
      <alignment horizontal="right" wrapText="1"/>
    </xf>
    <xf numFmtId="0" fontId="22" fillId="0" borderId="22" xfId="17" applyFont="1" applyBorder="1" applyAlignment="1">
      <alignment horizontal="right" wrapText="1"/>
    </xf>
    <xf numFmtId="4" fontId="22" fillId="0" borderId="22" xfId="17" applyNumberFormat="1" applyFont="1" applyBorder="1" applyAlignment="1">
      <alignment horizontal="right" wrapText="1"/>
    </xf>
    <xf numFmtId="4" fontId="17" fillId="0" borderId="0" xfId="6" applyNumberFormat="1" applyFont="1" applyAlignment="1">
      <alignment vertical="top" wrapText="1"/>
    </xf>
    <xf numFmtId="0" fontId="22" fillId="0" borderId="0" xfId="0" applyFont="1" applyAlignment="1">
      <alignment horizontal="centerContinuous" vertical="top" wrapText="1"/>
    </xf>
    <xf numFmtId="0" fontId="22" fillId="0" borderId="0" xfId="0" applyFont="1" applyAlignment="1">
      <alignment wrapText="1"/>
    </xf>
    <xf numFmtId="0" fontId="17" fillId="0" borderId="0" xfId="0" applyFont="1" applyAlignment="1">
      <alignment horizontal="left"/>
    </xf>
    <xf numFmtId="0" fontId="17" fillId="0" borderId="0" xfId="0" applyFont="1"/>
    <xf numFmtId="0" fontId="27" fillId="0" borderId="0" xfId="0" applyFont="1" applyAlignment="1">
      <alignment vertical="top" wrapText="1"/>
    </xf>
    <xf numFmtId="0" fontId="17" fillId="0" borderId="0" xfId="0" applyFont="1" applyAlignment="1">
      <alignment horizontal="center" vertical="top" wrapText="1"/>
    </xf>
    <xf numFmtId="0" fontId="17" fillId="0" borderId="0" xfId="0" applyFont="1" applyAlignment="1">
      <alignment wrapText="1"/>
    </xf>
    <xf numFmtId="1" fontId="25" fillId="0" borderId="8" xfId="0" applyNumberFormat="1" applyFont="1" applyBorder="1" applyAlignment="1">
      <alignment horizontal="center" vertical="top" wrapText="1"/>
    </xf>
    <xf numFmtId="0" fontId="25" fillId="0" borderId="8" xfId="0" applyFont="1" applyBorder="1" applyAlignment="1">
      <alignment vertical="top" wrapText="1"/>
    </xf>
    <xf numFmtId="0" fontId="25" fillId="0" borderId="8" xfId="0" applyFont="1" applyBorder="1" applyAlignment="1">
      <alignment wrapText="1"/>
    </xf>
    <xf numFmtId="4" fontId="28" fillId="0" borderId="8" xfId="0" applyNumberFormat="1" applyFont="1" applyBorder="1" applyAlignment="1">
      <alignment vertical="top" wrapText="1"/>
    </xf>
    <xf numFmtId="1" fontId="25" fillId="0" borderId="0" xfId="0" applyNumberFormat="1" applyFont="1" applyAlignment="1">
      <alignment horizontal="center" vertical="top" wrapText="1"/>
    </xf>
    <xf numFmtId="0" fontId="25" fillId="0" borderId="0" xfId="0" applyFont="1" applyAlignment="1">
      <alignment vertical="top" wrapText="1"/>
    </xf>
    <xf numFmtId="0" fontId="25" fillId="0" borderId="0" xfId="0" applyFont="1" applyAlignment="1">
      <alignment wrapText="1"/>
    </xf>
    <xf numFmtId="4" fontId="28" fillId="0" borderId="0" xfId="0" applyNumberFormat="1" applyFont="1" applyAlignment="1">
      <alignment vertical="top" wrapText="1"/>
    </xf>
    <xf numFmtId="0" fontId="25" fillId="0" borderId="8" xfId="0" applyFont="1" applyBorder="1" applyAlignment="1">
      <alignment horizontal="center" vertical="top" wrapText="1"/>
    </xf>
    <xf numFmtId="0" fontId="25" fillId="0" borderId="0" xfId="0" applyFont="1" applyAlignment="1">
      <alignment horizontal="center" vertical="top" wrapText="1"/>
    </xf>
    <xf numFmtId="0" fontId="25" fillId="0" borderId="2" xfId="0" applyFont="1" applyBorder="1" applyAlignment="1">
      <alignment horizontal="center" vertical="top" wrapText="1"/>
    </xf>
    <xf numFmtId="0" fontId="25" fillId="0" borderId="2" xfId="0" applyFont="1" applyBorder="1" applyAlignment="1">
      <alignment vertical="top" wrapText="1"/>
    </xf>
    <xf numFmtId="0" fontId="25" fillId="0" borderId="2" xfId="0" applyFont="1" applyBorder="1" applyAlignment="1">
      <alignment wrapText="1"/>
    </xf>
    <xf numFmtId="4" fontId="28" fillId="0" borderId="2" xfId="0" applyNumberFormat="1" applyFont="1" applyBorder="1" applyAlignment="1">
      <alignment vertical="top" wrapText="1"/>
    </xf>
    <xf numFmtId="4" fontId="31" fillId="0" borderId="0" xfId="0" applyNumberFormat="1" applyFont="1" applyAlignment="1">
      <alignment vertical="top" wrapText="1"/>
    </xf>
    <xf numFmtId="0" fontId="17" fillId="0" borderId="0" xfId="0" applyFont="1" applyAlignment="1">
      <alignment horizontal="centerContinuous" vertical="top" wrapText="1"/>
    </xf>
    <xf numFmtId="0" fontId="17" fillId="0" borderId="0" xfId="18" applyFont="1" applyAlignment="1" applyProtection="1">
      <alignment horizontal="center" vertical="top" wrapText="1"/>
      <protection locked="0"/>
    </xf>
    <xf numFmtId="0" fontId="17" fillId="0" borderId="0" xfId="18" applyFont="1" applyAlignment="1" applyProtection="1">
      <alignment wrapText="1"/>
      <protection locked="0"/>
    </xf>
    <xf numFmtId="4" fontId="17" fillId="0" borderId="0" xfId="18" applyNumberFormat="1" applyFont="1" applyAlignment="1" applyProtection="1">
      <alignment wrapText="1"/>
      <protection locked="0"/>
    </xf>
    <xf numFmtId="0" fontId="17" fillId="0" borderId="0" xfId="0" applyFont="1" applyAlignment="1">
      <alignment horizontal="center" vertical="top"/>
    </xf>
    <xf numFmtId="0" fontId="22" fillId="0" borderId="0" xfId="0" applyFont="1" applyAlignment="1">
      <alignment vertical="top" wrapText="1"/>
    </xf>
    <xf numFmtId="4" fontId="17" fillId="0" borderId="0" xfId="0" applyNumberFormat="1" applyFont="1" applyAlignment="1">
      <alignment horizontal="center" vertical="top"/>
    </xf>
    <xf numFmtId="0" fontId="25" fillId="0" borderId="8" xfId="0" applyFont="1" applyBorder="1" applyAlignment="1">
      <alignment horizontal="left" vertical="top" wrapText="1"/>
    </xf>
    <xf numFmtId="0" fontId="5" fillId="5" borderId="23" xfId="0" applyFont="1" applyFill="1" applyBorder="1" applyAlignment="1">
      <alignment horizontal="right"/>
    </xf>
    <xf numFmtId="49" fontId="16" fillId="4" borderId="24" xfId="0" applyNumberFormat="1" applyFont="1" applyFill="1" applyBorder="1" applyAlignment="1">
      <alignment horizontal="center" vertical="center"/>
    </xf>
    <xf numFmtId="49" fontId="16" fillId="4" borderId="25" xfId="0" applyNumberFormat="1" applyFont="1" applyFill="1" applyBorder="1" applyAlignment="1">
      <alignment horizontal="center" vertical="center"/>
    </xf>
    <xf numFmtId="0" fontId="2" fillId="4" borderId="25" xfId="0" applyFont="1" applyFill="1" applyBorder="1" applyAlignment="1">
      <alignment horizontal="right"/>
    </xf>
    <xf numFmtId="4" fontId="2" fillId="4" borderId="26" xfId="0" applyNumberFormat="1" applyFont="1" applyFill="1" applyBorder="1" applyAlignment="1">
      <alignment horizontal="right"/>
    </xf>
    <xf numFmtId="49" fontId="16" fillId="4" borderId="24" xfId="0" applyNumberFormat="1" applyFont="1" applyFill="1" applyBorder="1" applyAlignment="1">
      <alignment horizontal="center"/>
    </xf>
    <xf numFmtId="0" fontId="20" fillId="4" borderId="25" xfId="0" applyFont="1" applyFill="1" applyBorder="1" applyAlignment="1"/>
    <xf numFmtId="0" fontId="2" fillId="4" borderId="25" xfId="0" applyFont="1" applyFill="1" applyBorder="1" applyAlignment="1">
      <alignment horizontal="center"/>
    </xf>
    <xf numFmtId="0" fontId="2" fillId="4" borderId="26" xfId="0" applyFont="1" applyFill="1" applyBorder="1" applyAlignment="1">
      <alignment horizontal="right"/>
    </xf>
    <xf numFmtId="0" fontId="2" fillId="4" borderId="26" xfId="0" applyFont="1" applyFill="1" applyBorder="1" applyAlignment="1">
      <alignment horizontal="center" vertical="center"/>
    </xf>
    <xf numFmtId="0" fontId="2" fillId="4" borderId="26" xfId="0" applyFont="1" applyFill="1" applyBorder="1" applyAlignment="1">
      <alignment horizontal="right" vertical="center"/>
    </xf>
    <xf numFmtId="49" fontId="8" fillId="4" borderId="23" xfId="0" applyNumberFormat="1" applyFont="1" applyFill="1" applyBorder="1" applyAlignment="1">
      <alignment horizontal="center" vertical="top"/>
    </xf>
    <xf numFmtId="0" fontId="8" fillId="4" borderId="23" xfId="0" applyFont="1" applyFill="1" applyBorder="1"/>
    <xf numFmtId="0" fontId="2" fillId="4" borderId="23" xfId="0" applyFont="1" applyFill="1" applyBorder="1" applyAlignment="1">
      <alignment horizontal="center" vertical="top"/>
    </xf>
    <xf numFmtId="0" fontId="2" fillId="4" borderId="23" xfId="0" applyFont="1" applyFill="1" applyBorder="1" applyAlignment="1">
      <alignment horizontal="right"/>
    </xf>
    <xf numFmtId="4" fontId="8" fillId="4" borderId="23" xfId="0" applyNumberFormat="1" applyFont="1" applyFill="1" applyBorder="1" applyAlignment="1">
      <alignment horizontal="right"/>
    </xf>
    <xf numFmtId="4" fontId="2" fillId="4" borderId="23" xfId="0" applyNumberFormat="1" applyFont="1" applyFill="1" applyBorder="1" applyAlignment="1">
      <alignment horizontal="right"/>
    </xf>
    <xf numFmtId="4" fontId="12" fillId="5" borderId="23" xfId="0" applyNumberFormat="1" applyFont="1" applyFill="1" applyBorder="1" applyAlignment="1">
      <alignment horizontal="right"/>
    </xf>
    <xf numFmtId="49" fontId="12" fillId="5" borderId="23" xfId="0" applyNumberFormat="1" applyFont="1" applyFill="1" applyBorder="1" applyAlignment="1">
      <alignment horizontal="center" vertical="top"/>
    </xf>
    <xf numFmtId="168" fontId="29" fillId="4" borderId="23" xfId="0" applyNumberFormat="1" applyFont="1" applyFill="1" applyBorder="1" applyAlignment="1">
      <alignment vertical="top" wrapText="1"/>
    </xf>
    <xf numFmtId="0" fontId="30" fillId="4" borderId="23" xfId="0" applyFont="1" applyFill="1" applyBorder="1" applyAlignment="1">
      <alignment horizontal="left" vertical="top" wrapText="1"/>
    </xf>
    <xf numFmtId="0" fontId="22" fillId="4" borderId="23" xfId="0" applyFont="1" applyFill="1" applyBorder="1" applyAlignment="1">
      <alignment wrapText="1"/>
    </xf>
    <xf numFmtId="4" fontId="29" fillId="4" borderId="23" xfId="0" applyNumberFormat="1" applyFont="1" applyFill="1" applyBorder="1" applyAlignment="1">
      <alignment vertical="top" wrapText="1"/>
    </xf>
    <xf numFmtId="4" fontId="28" fillId="0" borderId="0" xfId="0" applyNumberFormat="1" applyFont="1" applyBorder="1" applyAlignment="1">
      <alignment vertical="top" wrapText="1"/>
    </xf>
    <xf numFmtId="0" fontId="3" fillId="0" borderId="0" xfId="0" applyFont="1"/>
    <xf numFmtId="0" fontId="7" fillId="0" borderId="0" xfId="0" applyFont="1" applyFill="1" applyBorder="1"/>
    <xf numFmtId="0" fontId="7" fillId="0" borderId="8" xfId="0" applyFont="1" applyFill="1" applyBorder="1"/>
    <xf numFmtId="0" fontId="32" fillId="0" borderId="0" xfId="0" applyFont="1" applyFill="1" applyBorder="1"/>
    <xf numFmtId="0" fontId="14" fillId="0" borderId="8" xfId="0" applyFont="1" applyFill="1" applyBorder="1"/>
    <xf numFmtId="0" fontId="12" fillId="5" borderId="23" xfId="0" applyFont="1" applyFill="1" applyBorder="1"/>
    <xf numFmtId="0" fontId="5" fillId="5" borderId="23" xfId="0" applyFont="1" applyFill="1" applyBorder="1" applyAlignment="1">
      <alignment horizontal="center" vertical="top"/>
    </xf>
    <xf numFmtId="2" fontId="12" fillId="7" borderId="6" xfId="1" applyFont="1" applyFill="1" applyBorder="1" applyAlignment="1" applyProtection="1">
      <alignment horizontal="right" vertical="top"/>
    </xf>
    <xf numFmtId="0" fontId="2" fillId="10" borderId="14" xfId="5" applyNumberFormat="1" applyFont="1" applyFill="1" applyBorder="1" applyAlignment="1">
      <alignment horizontal="left" vertical="top" wrapText="1"/>
    </xf>
    <xf numFmtId="0" fontId="2" fillId="10" borderId="16" xfId="5" applyNumberFormat="1" applyFont="1" applyFill="1" applyBorder="1" applyAlignment="1">
      <alignment vertical="top" wrapText="1"/>
    </xf>
    <xf numFmtId="0" fontId="2" fillId="10" borderId="16" xfId="5" applyNumberFormat="1" applyFont="1" applyFill="1" applyBorder="1" applyAlignment="1">
      <alignment horizontal="center"/>
    </xf>
    <xf numFmtId="49" fontId="2" fillId="0" borderId="0" xfId="0" applyNumberFormat="1" applyFont="1" applyFill="1" applyBorder="1" applyAlignment="1">
      <alignment horizontal="center" vertical="top"/>
    </xf>
    <xf numFmtId="0" fontId="2" fillId="0" borderId="0" xfId="0" applyFont="1" applyFill="1" applyBorder="1" applyAlignment="1">
      <alignment horizontal="right"/>
    </xf>
    <xf numFmtId="4" fontId="2" fillId="0" borderId="0" xfId="0" applyNumberFormat="1" applyFont="1" applyFill="1" applyBorder="1" applyAlignment="1">
      <alignment horizontal="right"/>
    </xf>
    <xf numFmtId="0" fontId="2" fillId="10" borderId="0" xfId="0" applyFont="1" applyFill="1" applyBorder="1" applyAlignment="1">
      <alignment horizontal="left" vertical="top" wrapText="1"/>
    </xf>
    <xf numFmtId="2" fontId="2" fillId="0" borderId="0" xfId="1" applyFont="1" applyBorder="1" applyAlignment="1" applyProtection="1">
      <alignment horizontal="left" vertical="top"/>
    </xf>
    <xf numFmtId="0" fontId="2" fillId="10" borderId="14" xfId="5" applyNumberFormat="1" applyFont="1" applyFill="1" applyBorder="1" applyAlignment="1">
      <alignment horizontal="left" vertical="top"/>
    </xf>
    <xf numFmtId="2" fontId="2" fillId="0" borderId="0" xfId="1" applyFont="1" applyFill="1" applyBorder="1" applyAlignment="1" applyProtection="1">
      <alignment vertical="top"/>
    </xf>
    <xf numFmtId="49" fontId="12" fillId="5" borderId="18" xfId="0" applyNumberFormat="1" applyFont="1" applyFill="1" applyBorder="1" applyAlignment="1">
      <alignment horizontal="center" vertical="top"/>
    </xf>
    <xf numFmtId="0" fontId="12" fillId="5" borderId="18" xfId="0" applyFont="1" applyFill="1" applyBorder="1"/>
    <xf numFmtId="0" fontId="5" fillId="5" borderId="18" xfId="0" applyFont="1" applyFill="1" applyBorder="1" applyAlignment="1">
      <alignment horizontal="center" vertical="top"/>
    </xf>
    <xf numFmtId="4" fontId="12" fillId="5" borderId="18" xfId="0" applyNumberFormat="1" applyFont="1" applyFill="1" applyBorder="1" applyAlignment="1">
      <alignment horizontal="right"/>
    </xf>
    <xf numFmtId="49" fontId="13" fillId="0" borderId="2" xfId="0" applyNumberFormat="1" applyFont="1" applyFill="1" applyBorder="1" applyAlignment="1">
      <alignment horizontal="left" vertical="top"/>
    </xf>
    <xf numFmtId="0" fontId="5" fillId="0" borderId="2" xfId="0" applyFont="1" applyFill="1" applyBorder="1"/>
    <xf numFmtId="0" fontId="5" fillId="0" borderId="2" xfId="0" applyFont="1" applyFill="1" applyBorder="1" applyAlignment="1">
      <alignment horizontal="center" vertical="top"/>
    </xf>
    <xf numFmtId="4" fontId="5" fillId="0" borderId="2" xfId="0" applyNumberFormat="1" applyFont="1" applyFill="1" applyBorder="1" applyAlignment="1">
      <alignment horizontal="right"/>
    </xf>
    <xf numFmtId="4" fontId="5" fillId="0" borderId="3" xfId="1" applyNumberFormat="1" applyFont="1" applyFill="1" applyBorder="1" applyAlignment="1" applyProtection="1">
      <alignment horizontal="center" vertical="top"/>
    </xf>
    <xf numFmtId="4" fontId="5" fillId="0" borderId="3" xfId="1" applyNumberFormat="1" applyFont="1" applyFill="1" applyBorder="1" applyAlignment="1" applyProtection="1">
      <alignment vertical="top"/>
    </xf>
    <xf numFmtId="49" fontId="12" fillId="9" borderId="3" xfId="0" applyNumberFormat="1" applyFont="1" applyFill="1" applyBorder="1" applyAlignment="1">
      <alignment horizontal="center" vertical="top"/>
    </xf>
    <xf numFmtId="0" fontId="12" fillId="9" borderId="3" xfId="0" applyFont="1" applyFill="1" applyBorder="1"/>
    <xf numFmtId="4" fontId="5" fillId="9" borderId="3" xfId="0" applyNumberFormat="1" applyFont="1" applyFill="1" applyBorder="1" applyAlignment="1">
      <alignment horizontal="right"/>
    </xf>
    <xf numFmtId="4" fontId="12" fillId="9" borderId="3" xfId="0" applyNumberFormat="1" applyFont="1" applyFill="1" applyBorder="1" applyAlignment="1">
      <alignment horizontal="right"/>
    </xf>
    <xf numFmtId="0" fontId="5" fillId="10" borderId="0" xfId="0" applyFont="1" applyFill="1" applyBorder="1"/>
    <xf numFmtId="0" fontId="2" fillId="10" borderId="0" xfId="5" applyFont="1" applyFill="1" applyAlignment="1">
      <alignment vertical="top" wrapText="1"/>
    </xf>
    <xf numFmtId="0" fontId="17" fillId="10" borderId="0" xfId="5" applyFont="1" applyFill="1" applyAlignment="1">
      <alignment horizontal="center"/>
    </xf>
    <xf numFmtId="4" fontId="17" fillId="10" borderId="0" xfId="5" applyNumberFormat="1" applyFont="1" applyFill="1" applyAlignment="1">
      <alignment horizontal="right"/>
    </xf>
    <xf numFmtId="0" fontId="2" fillId="10" borderId="0" xfId="0" applyFont="1" applyFill="1" applyAlignment="1">
      <alignment vertical="top" wrapText="1"/>
    </xf>
    <xf numFmtId="4" fontId="2" fillId="10" borderId="0" xfId="0" applyNumberFormat="1" applyFont="1" applyFill="1" applyAlignment="1">
      <alignment horizontal="right" wrapText="1"/>
    </xf>
    <xf numFmtId="0" fontId="2" fillId="10" borderId="0" xfId="0" applyFont="1" applyFill="1" applyAlignment="1">
      <alignment horizontal="left" vertical="top" wrapText="1"/>
    </xf>
    <xf numFmtId="0" fontId="17" fillId="10" borderId="0" xfId="0" quotePrefix="1" applyFont="1" applyFill="1" applyAlignment="1">
      <alignment vertical="top" wrapText="1"/>
    </xf>
    <xf numFmtId="0" fontId="2" fillId="10" borderId="0" xfId="5" applyFont="1" applyFill="1" applyAlignment="1">
      <alignment horizontal="center"/>
    </xf>
    <xf numFmtId="0" fontId="2" fillId="0" borderId="0" xfId="0" applyFont="1" applyAlignment="1">
      <alignment horizontal="right" wrapText="1"/>
    </xf>
    <xf numFmtId="2" fontId="2" fillId="10" borderId="0" xfId="0" applyNumberFormat="1" applyFont="1" applyFill="1" applyAlignment="1">
      <alignment horizontal="right" wrapText="1"/>
    </xf>
    <xf numFmtId="0" fontId="2" fillId="0" borderId="0" xfId="0" quotePrefix="1" applyFont="1" applyAlignment="1">
      <alignment horizontal="left" vertical="top" wrapText="1"/>
    </xf>
    <xf numFmtId="0" fontId="17" fillId="10" borderId="0" xfId="5" applyFont="1" applyFill="1" applyAlignment="1">
      <alignment vertical="top" wrapText="1"/>
    </xf>
    <xf numFmtId="4" fontId="2" fillId="0" borderId="0" xfId="0" applyNumberFormat="1" applyFont="1" applyAlignment="1">
      <alignment horizontal="right" vertical="top"/>
    </xf>
    <xf numFmtId="0" fontId="2" fillId="11" borderId="19" xfId="0" applyFont="1" applyFill="1" applyBorder="1" applyAlignment="1">
      <alignment wrapText="1"/>
    </xf>
    <xf numFmtId="0" fontId="2" fillId="10" borderId="14" xfId="5" quotePrefix="1" applyFont="1" applyFill="1" applyBorder="1" applyAlignment="1">
      <alignment vertical="top" wrapText="1"/>
    </xf>
    <xf numFmtId="0" fontId="2" fillId="10" borderId="16" xfId="5" quotePrefix="1" applyFont="1" applyFill="1" applyBorder="1" applyAlignment="1">
      <alignment vertical="top" wrapText="1"/>
    </xf>
    <xf numFmtId="0" fontId="2" fillId="10" borderId="16" xfId="5" applyFont="1" applyFill="1" applyBorder="1" applyAlignment="1">
      <alignment horizontal="center"/>
    </xf>
    <xf numFmtId="4" fontId="2" fillId="10" borderId="16" xfId="5" applyNumberFormat="1" applyFont="1" applyFill="1" applyBorder="1"/>
    <xf numFmtId="0" fontId="2" fillId="10" borderId="0" xfId="5" quotePrefix="1" applyFont="1" applyFill="1" applyBorder="1" applyAlignment="1">
      <alignment vertical="top" wrapText="1"/>
    </xf>
    <xf numFmtId="0" fontId="2" fillId="10" borderId="0" xfId="5" applyFont="1" applyFill="1" applyBorder="1" applyAlignment="1">
      <alignment horizontal="center"/>
    </xf>
    <xf numFmtId="4" fontId="2" fillId="10" borderId="0" xfId="5" applyNumberFormat="1" applyFont="1" applyFill="1" applyBorder="1"/>
    <xf numFmtId="0" fontId="2" fillId="10" borderId="0" xfId="5" applyNumberFormat="1" applyFont="1" applyFill="1" applyBorder="1" applyAlignment="1">
      <alignment vertical="top" wrapText="1"/>
    </xf>
    <xf numFmtId="0" fontId="2" fillId="10" borderId="0" xfId="5" applyNumberFormat="1" applyFont="1" applyFill="1" applyBorder="1" applyAlignment="1">
      <alignment horizontal="center"/>
    </xf>
    <xf numFmtId="4" fontId="2" fillId="0" borderId="0" xfId="0" applyNumberFormat="1" applyFont="1" applyAlignment="1"/>
    <xf numFmtId="0" fontId="2" fillId="0" borderId="0" xfId="0" quotePrefix="1" applyFont="1" applyAlignment="1">
      <alignment horizontal="left" wrapText="1"/>
    </xf>
    <xf numFmtId="0" fontId="8" fillId="11" borderId="0" xfId="0" applyFont="1" applyFill="1"/>
    <xf numFmtId="49" fontId="17" fillId="0" borderId="0" xfId="1" applyNumberFormat="1" applyFont="1" applyBorder="1" applyAlignment="1" applyProtection="1">
      <alignment horizontal="center" vertical="top"/>
    </xf>
    <xf numFmtId="0" fontId="17" fillId="10" borderId="0" xfId="0" applyFont="1" applyFill="1" applyAlignment="1">
      <alignment vertical="top" wrapText="1"/>
    </xf>
    <xf numFmtId="4" fontId="17" fillId="10" borderId="0" xfId="0" applyNumberFormat="1" applyFont="1" applyFill="1" applyAlignment="1">
      <alignment horizontal="right" wrapText="1"/>
    </xf>
    <xf numFmtId="2" fontId="2" fillId="10" borderId="0" xfId="0" applyNumberFormat="1" applyFont="1" applyFill="1" applyAlignment="1">
      <alignment horizontal="right"/>
    </xf>
    <xf numFmtId="0" fontId="2" fillId="0" borderId="0" xfId="0" applyFont="1" applyAlignment="1">
      <alignment horizontal="justify" vertical="top" wrapText="1"/>
    </xf>
    <xf numFmtId="1" fontId="2" fillId="0" borderId="0" xfId="0" applyNumberFormat="1" applyFont="1" applyAlignment="1">
      <alignment horizontal="center" vertical="top"/>
    </xf>
    <xf numFmtId="0" fontId="2" fillId="11" borderId="0" xfId="0" applyFont="1" applyFill="1" applyAlignment="1">
      <alignment horizontal="left" vertical="top" wrapText="1"/>
    </xf>
    <xf numFmtId="166" fontId="2" fillId="11" borderId="0" xfId="0" applyNumberFormat="1" applyFont="1" applyFill="1"/>
    <xf numFmtId="0" fontId="2" fillId="11" borderId="0" xfId="0" applyFont="1" applyFill="1"/>
    <xf numFmtId="0" fontId="2" fillId="11" borderId="0" xfId="0" applyFont="1" applyFill="1" applyAlignment="1">
      <alignment vertical="top" wrapText="1"/>
    </xf>
    <xf numFmtId="0" fontId="2" fillId="11" borderId="0" xfId="0" applyFont="1" applyFill="1" applyAlignment="1">
      <alignment wrapText="1"/>
    </xf>
    <xf numFmtId="0" fontId="2" fillId="0" borderId="0" xfId="0" applyFont="1" applyAlignment="1">
      <alignment wrapText="1"/>
    </xf>
    <xf numFmtId="0" fontId="2" fillId="0" borderId="0" xfId="0" applyFont="1" applyBorder="1" applyAlignment="1">
      <alignment horizontal="justify" vertical="top" wrapText="1"/>
    </xf>
    <xf numFmtId="2" fontId="2" fillId="0" borderId="0" xfId="1" applyFont="1" applyBorder="1" applyAlignment="1" applyProtection="1">
      <alignment horizontal="center"/>
    </xf>
    <xf numFmtId="49" fontId="18" fillId="0" borderId="0" xfId="1" applyNumberFormat="1" applyFont="1" applyBorder="1" applyAlignment="1" applyProtection="1">
      <alignment horizontal="center" vertical="top"/>
    </xf>
    <xf numFmtId="2" fontId="18" fillId="0" borderId="0" xfId="1" applyFont="1" applyBorder="1" applyAlignment="1" applyProtection="1">
      <alignment horizontal="right"/>
    </xf>
    <xf numFmtId="0" fontId="2" fillId="0" borderId="0" xfId="0" applyFont="1" applyAlignment="1">
      <alignment horizontal="right" vertical="top"/>
    </xf>
    <xf numFmtId="2" fontId="2" fillId="0" borderId="0" xfId="0" applyNumberFormat="1" applyFont="1"/>
    <xf numFmtId="0" fontId="2" fillId="4" borderId="24" xfId="0" applyFont="1" applyFill="1" applyBorder="1" applyAlignment="1">
      <alignment horizontal="right" vertical="top"/>
    </xf>
    <xf numFmtId="0" fontId="2" fillId="4" borderId="25" xfId="0" applyFont="1" applyFill="1" applyBorder="1" applyAlignment="1">
      <alignment horizontal="center" vertical="top"/>
    </xf>
    <xf numFmtId="4" fontId="2" fillId="4" borderId="26" xfId="0" applyNumberFormat="1" applyFont="1" applyFill="1" applyBorder="1"/>
    <xf numFmtId="0" fontId="20" fillId="0" borderId="0" xfId="0" applyFont="1" applyAlignment="1">
      <alignment wrapText="1"/>
    </xf>
    <xf numFmtId="0" fontId="20" fillId="0" borderId="0" xfId="0" applyFont="1"/>
    <xf numFmtId="0" fontId="3" fillId="0" borderId="8" xfId="0" applyFont="1" applyBorder="1" applyAlignment="1">
      <alignment horizontal="center" vertical="top"/>
    </xf>
    <xf numFmtId="0" fontId="3" fillId="0" borderId="8" xfId="0" applyFont="1" applyBorder="1" applyAlignment="1">
      <alignment wrapText="1"/>
    </xf>
    <xf numFmtId="0" fontId="34" fillId="0" borderId="8" xfId="0" applyFont="1" applyBorder="1"/>
    <xf numFmtId="4" fontId="34" fillId="0" borderId="8" xfId="0" applyNumberFormat="1" applyFont="1" applyBorder="1"/>
    <xf numFmtId="0" fontId="3" fillId="0" borderId="0" xfId="0" applyFont="1" applyAlignment="1">
      <alignment horizontal="center" vertical="top"/>
    </xf>
    <xf numFmtId="0" fontId="3" fillId="0" borderId="0" xfId="0" applyFont="1" applyAlignment="1">
      <alignment wrapText="1"/>
    </xf>
    <xf numFmtId="0" fontId="34" fillId="0" borderId="0" xfId="0" applyFont="1"/>
    <xf numFmtId="4" fontId="34" fillId="0" borderId="0" xfId="0" applyNumberFormat="1" applyFont="1"/>
    <xf numFmtId="0" fontId="34" fillId="0" borderId="0" xfId="0" applyFont="1" applyAlignment="1">
      <alignment horizontal="left" vertical="top"/>
    </xf>
    <xf numFmtId="0" fontId="2" fillId="0" borderId="2" xfId="0" applyFont="1" applyBorder="1" applyAlignment="1">
      <alignment horizontal="left" vertical="top"/>
    </xf>
    <xf numFmtId="0" fontId="20" fillId="0" borderId="2" xfId="0" applyFont="1" applyBorder="1" applyAlignment="1">
      <alignment wrapText="1"/>
    </xf>
    <xf numFmtId="0" fontId="2" fillId="0" borderId="2" xfId="0" applyFont="1" applyBorder="1"/>
    <xf numFmtId="4" fontId="2" fillId="0" borderId="2" xfId="0" applyNumberFormat="1" applyFont="1" applyBorder="1"/>
    <xf numFmtId="0" fontId="2" fillId="0" borderId="21" xfId="0" applyFont="1" applyBorder="1" applyAlignment="1">
      <alignment horizontal="left" vertical="top"/>
    </xf>
    <xf numFmtId="0" fontId="3" fillId="0" borderId="21" xfId="0" applyFont="1" applyBorder="1" applyAlignment="1">
      <alignment wrapText="1"/>
    </xf>
    <xf numFmtId="0" fontId="3" fillId="0" borderId="21" xfId="0" applyFont="1" applyBorder="1"/>
    <xf numFmtId="4" fontId="3" fillId="0" borderId="21" xfId="0" applyNumberFormat="1" applyFont="1" applyBorder="1"/>
    <xf numFmtId="4" fontId="3" fillId="0" borderId="0" xfId="0" applyNumberFormat="1" applyFont="1"/>
    <xf numFmtId="0" fontId="2" fillId="0" borderId="8" xfId="0" applyFont="1" applyBorder="1" applyAlignment="1">
      <alignment horizontal="left" vertical="top"/>
    </xf>
    <xf numFmtId="0" fontId="3" fillId="0" borderId="8" xfId="0" quotePrefix="1" applyFont="1" applyBorder="1" applyAlignment="1">
      <alignment horizontal="right" wrapText="1"/>
    </xf>
    <xf numFmtId="0" fontId="3" fillId="0" borderId="8" xfId="0" applyFont="1" applyBorder="1" applyAlignment="1">
      <alignment horizontal="right"/>
    </xf>
    <xf numFmtId="4" fontId="3" fillId="0" borderId="8" xfId="0" applyNumberFormat="1" applyFont="1" applyBorder="1" applyAlignment="1">
      <alignment horizontal="right"/>
    </xf>
    <xf numFmtId="0" fontId="3" fillId="0" borderId="0" xfId="0" applyFont="1" applyAlignment="1">
      <alignment horizontal="right" wrapText="1"/>
    </xf>
    <xf numFmtId="0" fontId="3" fillId="0" borderId="0" xfId="0" applyFont="1" applyAlignment="1">
      <alignment horizontal="right"/>
    </xf>
    <xf numFmtId="4" fontId="3" fillId="0" borderId="0" xfId="0" applyNumberFormat="1" applyFont="1" applyAlignment="1">
      <alignment horizontal="right"/>
    </xf>
    <xf numFmtId="0" fontId="2" fillId="4" borderId="23" xfId="0" applyFont="1" applyFill="1" applyBorder="1" applyAlignment="1">
      <alignment horizontal="left" vertical="top"/>
    </xf>
    <xf numFmtId="0" fontId="3" fillId="4" borderId="23" xfId="0" applyFont="1" applyFill="1" applyBorder="1" applyAlignment="1">
      <alignment horizontal="right" wrapText="1"/>
    </xf>
    <xf numFmtId="0" fontId="3" fillId="4" borderId="23" xfId="0" applyFont="1" applyFill="1" applyBorder="1" applyAlignment="1">
      <alignment horizontal="right"/>
    </xf>
    <xf numFmtId="4" fontId="3" fillId="4" borderId="23" xfId="0" applyNumberFormat="1" applyFont="1" applyFill="1" applyBorder="1" applyAlignment="1">
      <alignment horizontal="right"/>
    </xf>
    <xf numFmtId="0" fontId="35" fillId="0" borderId="0" xfId="0" applyFont="1" applyAlignment="1">
      <alignment wrapText="1"/>
    </xf>
    <xf numFmtId="0" fontId="3" fillId="0" borderId="0" xfId="0" applyFont="1" applyAlignment="1">
      <alignment horizontal="left" vertical="top"/>
    </xf>
    <xf numFmtId="0" fontId="35" fillId="0" borderId="2" xfId="0" applyFont="1" applyBorder="1" applyAlignment="1">
      <alignment wrapText="1"/>
    </xf>
    <xf numFmtId="2" fontId="2" fillId="0" borderId="2" xfId="0" applyNumberFormat="1" applyFont="1" applyBorder="1"/>
    <xf numFmtId="0" fontId="2" fillId="0" borderId="22" xfId="0" applyFont="1" applyBorder="1" applyAlignment="1">
      <alignment horizontal="left" vertical="top"/>
    </xf>
    <xf numFmtId="2" fontId="8" fillId="0" borderId="22" xfId="0" applyNumberFormat="1" applyFont="1" applyBorder="1" applyAlignment="1">
      <alignment horizontal="right"/>
    </xf>
    <xf numFmtId="0" fontId="8" fillId="0" borderId="0" xfId="0" applyFont="1"/>
    <xf numFmtId="2" fontId="8" fillId="0" borderId="0" xfId="0" applyNumberFormat="1" applyFont="1"/>
    <xf numFmtId="4" fontId="8" fillId="0" borderId="0" xfId="0" applyNumberFormat="1" applyFont="1"/>
    <xf numFmtId="0" fontId="8" fillId="0" borderId="0" xfId="0" applyFont="1" applyAlignment="1">
      <alignment horizontal="right" vertical="top"/>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wrapText="1"/>
    </xf>
    <xf numFmtId="0" fontId="8" fillId="0" borderId="0" xfId="0" applyFont="1" applyAlignment="1">
      <alignment horizontal="left"/>
    </xf>
    <xf numFmtId="16" fontId="2" fillId="0" borderId="0" xfId="0" applyNumberFormat="1" applyFont="1" applyAlignment="1">
      <alignment horizontal="left" vertical="top"/>
    </xf>
    <xf numFmtId="0" fontId="3" fillId="0" borderId="0" xfId="0" applyFont="1" applyAlignment="1">
      <alignment vertical="top"/>
    </xf>
    <xf numFmtId="0" fontId="2" fillId="10" borderId="14" xfId="5" applyFont="1" applyFill="1" applyBorder="1" applyAlignment="1">
      <alignment horizontal="left"/>
    </xf>
    <xf numFmtId="2" fontId="2" fillId="0" borderId="3" xfId="1" applyFont="1" applyBorder="1" applyAlignment="1" applyProtection="1">
      <alignment horizontal="left"/>
    </xf>
    <xf numFmtId="0" fontId="2" fillId="0" borderId="2" xfId="0" applyFont="1" applyBorder="1" applyAlignment="1">
      <alignment horizontal="left" vertical="top" wrapText="1"/>
    </xf>
    <xf numFmtId="0" fontId="2" fillId="0" borderId="2" xfId="0" applyFont="1" applyBorder="1" applyAlignment="1">
      <alignment horizontal="right"/>
    </xf>
    <xf numFmtId="4" fontId="8" fillId="0" borderId="2" xfId="0" applyNumberFormat="1" applyFont="1" applyBorder="1"/>
    <xf numFmtId="0" fontId="2" fillId="0" borderId="2" xfId="0" applyFont="1" applyBorder="1" applyAlignment="1">
      <alignment wrapText="1"/>
    </xf>
    <xf numFmtId="2" fontId="2" fillId="0" borderId="0" xfId="1" applyFont="1" applyBorder="1" applyAlignment="1" applyProtection="1">
      <alignment horizontal="left"/>
    </xf>
    <xf numFmtId="0" fontId="17" fillId="10" borderId="14" xfId="5" applyFont="1" applyFill="1" applyBorder="1" applyAlignment="1">
      <alignment horizontal="center"/>
    </xf>
    <xf numFmtId="49" fontId="17" fillId="10" borderId="17" xfId="5" applyNumberFormat="1" applyFont="1" applyFill="1" applyBorder="1" applyAlignment="1">
      <alignment horizontal="center" vertical="top"/>
    </xf>
    <xf numFmtId="0" fontId="17" fillId="10" borderId="16" xfId="5" applyFont="1" applyFill="1" applyBorder="1" applyAlignment="1">
      <alignment vertical="top" wrapText="1"/>
    </xf>
    <xf numFmtId="0" fontId="36" fillId="0" borderId="0" xfId="0" applyFont="1" applyAlignment="1">
      <alignment horizontal="justify" vertical="top"/>
    </xf>
    <xf numFmtId="0" fontId="17" fillId="10" borderId="16" xfId="5" quotePrefix="1" applyFont="1" applyFill="1" applyBorder="1" applyAlignment="1">
      <alignment vertical="top" wrapText="1"/>
    </xf>
    <xf numFmtId="0" fontId="17" fillId="10" borderId="16" xfId="5" applyFont="1" applyFill="1" applyBorder="1" applyAlignment="1">
      <alignment horizontal="center"/>
    </xf>
    <xf numFmtId="49" fontId="2" fillId="10" borderId="0" xfId="0" applyNumberFormat="1" applyFont="1" applyFill="1" applyAlignment="1">
      <alignment horizontal="left" vertical="top" wrapText="1"/>
    </xf>
    <xf numFmtId="0" fontId="2" fillId="10" borderId="0" xfId="0" applyFont="1" applyFill="1" applyAlignment="1">
      <alignment horizontal="left"/>
    </xf>
    <xf numFmtId="4" fontId="2" fillId="0" borderId="0" xfId="0" applyNumberFormat="1" applyFont="1" applyAlignment="1">
      <alignment horizontal="right" wrapText="1"/>
    </xf>
    <xf numFmtId="49" fontId="32" fillId="4" borderId="24" xfId="0" applyNumberFormat="1" applyFont="1" applyFill="1" applyBorder="1" applyAlignment="1">
      <alignment horizontal="center" vertical="top"/>
    </xf>
    <xf numFmtId="0" fontId="16" fillId="0" borderId="0" xfId="0" applyFont="1" applyFill="1" applyBorder="1"/>
    <xf numFmtId="0" fontId="7" fillId="0" borderId="8" xfId="0" applyFont="1" applyFill="1" applyBorder="1" applyAlignment="1">
      <alignment horizontal="right"/>
    </xf>
    <xf numFmtId="0" fontId="7" fillId="0" borderId="0" xfId="0" applyFont="1" applyFill="1" applyBorder="1" applyAlignment="1">
      <alignment horizontal="right"/>
    </xf>
    <xf numFmtId="0" fontId="37" fillId="0" borderId="8" xfId="0" applyFont="1" applyFill="1" applyBorder="1" applyAlignment="1">
      <alignment horizontal="right"/>
    </xf>
    <xf numFmtId="0" fontId="37" fillId="0" borderId="0" xfId="0" applyFont="1" applyFill="1" applyBorder="1" applyAlignment="1">
      <alignment horizontal="right"/>
    </xf>
    <xf numFmtId="0" fontId="7" fillId="5" borderId="23" xfId="0" applyFont="1" applyFill="1" applyBorder="1" applyAlignment="1">
      <alignment horizontal="right"/>
    </xf>
    <xf numFmtId="0" fontId="12" fillId="0" borderId="0" xfId="0" applyFont="1" applyFill="1" applyBorder="1"/>
    <xf numFmtId="4" fontId="17" fillId="4" borderId="25" xfId="6" applyNumberFormat="1" applyFont="1" applyFill="1" applyBorder="1" applyAlignment="1">
      <alignment horizontal="right" wrapText="1"/>
    </xf>
    <xf numFmtId="4" fontId="17" fillId="4" borderId="26" xfId="6" applyNumberFormat="1" applyFont="1" applyFill="1" applyBorder="1" applyAlignment="1">
      <alignment horizontal="right" wrapText="1"/>
    </xf>
    <xf numFmtId="4" fontId="18" fillId="0" borderId="0" xfId="0" applyNumberFormat="1" applyFont="1" applyAlignment="1">
      <alignment vertical="top" wrapText="1"/>
    </xf>
    <xf numFmtId="4" fontId="17" fillId="0" borderId="8" xfId="6" applyNumberFormat="1" applyFont="1" applyBorder="1" applyAlignment="1">
      <alignment horizontal="right" wrapText="1"/>
    </xf>
    <xf numFmtId="4" fontId="17" fillId="4" borderId="23" xfId="6" applyNumberFormat="1" applyFont="1" applyFill="1" applyBorder="1" applyAlignment="1">
      <alignment horizontal="right" wrapText="1"/>
    </xf>
    <xf numFmtId="0" fontId="17" fillId="10" borderId="0" xfId="17" applyFont="1" applyFill="1" applyAlignment="1">
      <alignment vertical="top" wrapText="1"/>
    </xf>
    <xf numFmtId="167" fontId="17" fillId="0" borderId="0" xfId="7" applyNumberFormat="1" applyFont="1" applyAlignment="1">
      <alignment horizontal="center" vertical="top" wrapText="1"/>
    </xf>
    <xf numFmtId="0" fontId="17" fillId="0" borderId="0" xfId="7" applyFont="1" applyAlignment="1">
      <alignment vertical="top" wrapText="1"/>
    </xf>
    <xf numFmtId="0" fontId="17" fillId="0" borderId="0" xfId="7" applyFont="1" applyAlignment="1">
      <alignment horizontal="center" wrapText="1"/>
    </xf>
    <xf numFmtId="0" fontId="17" fillId="0" borderId="0" xfId="7" applyFont="1" applyAlignment="1">
      <alignment wrapText="1"/>
    </xf>
    <xf numFmtId="167" fontId="17" fillId="0" borderId="0" xfId="8" applyNumberFormat="1" applyFont="1" applyAlignment="1">
      <alignment horizontal="center" vertical="top"/>
    </xf>
    <xf numFmtId="0" fontId="17" fillId="0" borderId="0" xfId="8" applyFont="1" applyAlignment="1">
      <alignment vertical="top"/>
    </xf>
    <xf numFmtId="0" fontId="17" fillId="0" borderId="0" xfId="8" applyFont="1" applyAlignment="1">
      <alignment horizontal="center"/>
    </xf>
    <xf numFmtId="0" fontId="17" fillId="0" borderId="0" xfId="8" applyFont="1"/>
    <xf numFmtId="0" fontId="17" fillId="0" borderId="0" xfId="9" applyFont="1" applyAlignment="1">
      <alignment vertical="top" wrapText="1"/>
    </xf>
    <xf numFmtId="0" fontId="17" fillId="0" borderId="0" xfId="10" applyFont="1" applyAlignment="1">
      <alignment horizontal="center" wrapText="1"/>
    </xf>
    <xf numFmtId="0" fontId="17" fillId="0" borderId="0" xfId="11" applyFont="1" applyAlignment="1">
      <alignment vertical="top" wrapText="1"/>
    </xf>
    <xf numFmtId="167" fontId="17" fillId="0" borderId="0" xfId="12" applyNumberFormat="1" applyFont="1" applyAlignment="1">
      <alignment horizontal="center" vertical="top" wrapText="1"/>
    </xf>
    <xf numFmtId="0" fontId="17" fillId="0" borderId="0" xfId="12" applyFont="1" applyAlignment="1">
      <alignment vertical="top" wrapText="1"/>
    </xf>
    <xf numFmtId="0" fontId="17" fillId="0" borderId="0" xfId="12" applyFont="1" applyAlignment="1">
      <alignment horizontal="center" wrapText="1"/>
    </xf>
    <xf numFmtId="0" fontId="17" fillId="0" borderId="0" xfId="12" applyFont="1" applyAlignment="1">
      <alignment wrapText="1"/>
    </xf>
    <xf numFmtId="167" fontId="17" fillId="0" borderId="0" xfId="13" applyNumberFormat="1" applyFont="1" applyAlignment="1">
      <alignment horizontal="center" vertical="top" wrapText="1"/>
    </xf>
    <xf numFmtId="0" fontId="17" fillId="0" borderId="0" xfId="13" applyFont="1" applyAlignment="1">
      <alignment vertical="top" wrapText="1"/>
    </xf>
    <xf numFmtId="0" fontId="17" fillId="0" borderId="0" xfId="13" applyFont="1" applyAlignment="1">
      <alignment horizontal="center" wrapText="1"/>
    </xf>
    <xf numFmtId="0" fontId="17" fillId="0" borderId="0" xfId="13" applyFont="1" applyAlignment="1">
      <alignment wrapText="1"/>
    </xf>
    <xf numFmtId="167" fontId="17" fillId="0" borderId="0" xfId="14" applyNumberFormat="1" applyFont="1" applyAlignment="1">
      <alignment horizontal="center" vertical="top" wrapText="1"/>
    </xf>
    <xf numFmtId="0" fontId="17" fillId="0" borderId="0" xfId="14" applyFont="1" applyAlignment="1">
      <alignment vertical="top" wrapText="1"/>
    </xf>
    <xf numFmtId="0" fontId="17" fillId="0" borderId="0" xfId="14" applyFont="1" applyAlignment="1">
      <alignment horizontal="center" wrapText="1"/>
    </xf>
    <xf numFmtId="0" fontId="17" fillId="0" borderId="0" xfId="14" applyFont="1" applyAlignment="1">
      <alignment wrapText="1"/>
    </xf>
    <xf numFmtId="0" fontId="17" fillId="0" borderId="0" xfId="10" applyFont="1" applyAlignment="1">
      <alignment vertical="top" wrapText="1"/>
    </xf>
    <xf numFmtId="4" fontId="22" fillId="0" borderId="2" xfId="6" applyNumberFormat="1" applyFont="1" applyBorder="1" applyAlignment="1">
      <alignment horizontal="right"/>
    </xf>
    <xf numFmtId="0" fontId="17" fillId="0" borderId="0" xfId="15" applyFont="1" applyAlignment="1">
      <alignment horizontal="center" vertical="top" wrapText="1"/>
    </xf>
    <xf numFmtId="0" fontId="17" fillId="0" borderId="0" xfId="15" applyFont="1" applyAlignment="1">
      <alignment wrapText="1"/>
    </xf>
    <xf numFmtId="0" fontId="17" fillId="0" borderId="0" xfId="15" applyFont="1" applyAlignment="1">
      <alignment horizontal="center" wrapText="1"/>
    </xf>
    <xf numFmtId="4" fontId="18" fillId="0" borderId="0" xfId="15" applyNumberFormat="1" applyFont="1" applyAlignment="1">
      <alignment horizontal="right" wrapText="1"/>
    </xf>
    <xf numFmtId="0" fontId="17" fillId="0" borderId="0" xfId="16" applyFont="1" applyAlignment="1">
      <alignment horizontal="center" vertical="top" wrapText="1"/>
    </xf>
    <xf numFmtId="0" fontId="17" fillId="0" borderId="0" xfId="16" applyFont="1" applyAlignment="1">
      <alignment vertical="top" wrapText="1"/>
    </xf>
    <xf numFmtId="0" fontId="17" fillId="0" borderId="0" xfId="16" applyFont="1" applyAlignment="1">
      <alignment horizontal="center" wrapText="1"/>
    </xf>
    <xf numFmtId="4" fontId="17" fillId="0" borderId="0" xfId="16" applyNumberFormat="1" applyFont="1" applyAlignment="1">
      <alignment vertical="top" wrapText="1"/>
    </xf>
    <xf numFmtId="0" fontId="17" fillId="0" borderId="0" xfId="16" applyFont="1" applyAlignment="1">
      <alignment wrapText="1"/>
    </xf>
    <xf numFmtId="0" fontId="22" fillId="0" borderId="2" xfId="16" applyFont="1" applyBorder="1" applyAlignment="1">
      <alignment horizontal="right" wrapText="1"/>
    </xf>
    <xf numFmtId="0" fontId="17" fillId="0" borderId="0" xfId="17" applyFont="1" applyAlignment="1">
      <alignment horizontal="center" wrapText="1"/>
    </xf>
    <xf numFmtId="4" fontId="17" fillId="0" borderId="0" xfId="17" applyNumberFormat="1" applyFont="1" applyAlignment="1">
      <alignment horizontal="right" wrapText="1"/>
    </xf>
    <xf numFmtId="168" fontId="17" fillId="0" borderId="0" xfId="17" applyNumberFormat="1" applyFont="1" applyAlignment="1">
      <alignment vertical="top" wrapText="1"/>
    </xf>
    <xf numFmtId="4" fontId="17" fillId="0" borderId="0" xfId="17" applyNumberFormat="1" applyFont="1" applyAlignment="1">
      <alignment vertical="top" wrapText="1"/>
    </xf>
    <xf numFmtId="0" fontId="17" fillId="0" borderId="0" xfId="17" applyFont="1" applyAlignment="1">
      <alignment vertical="top" wrapText="1"/>
    </xf>
    <xf numFmtId="0" fontId="17" fillId="0" borderId="0" xfId="17" applyFont="1" applyAlignment="1">
      <alignment wrapText="1"/>
    </xf>
    <xf numFmtId="0" fontId="17" fillId="0" borderId="0" xfId="17" applyFont="1" applyAlignment="1">
      <alignment horizontal="center" vertical="top" wrapText="1"/>
    </xf>
    <xf numFmtId="0" fontId="17" fillId="0" borderId="0" xfId="17" quotePrefix="1" applyFont="1" applyAlignment="1">
      <alignment horizontal="center" vertical="top" wrapText="1"/>
    </xf>
    <xf numFmtId="0" fontId="12" fillId="5" borderId="4" xfId="0" applyFont="1" applyFill="1" applyBorder="1" applyAlignment="1">
      <alignment horizontal="left" wrapText="1"/>
    </xf>
    <xf numFmtId="0" fontId="16" fillId="4" borderId="25" xfId="0" applyFont="1" applyFill="1" applyBorder="1" applyAlignment="1">
      <alignment horizontal="center" wrapText="1"/>
    </xf>
    <xf numFmtId="0" fontId="16" fillId="4" borderId="26" xfId="0" applyFont="1" applyFill="1" applyBorder="1" applyAlignment="1">
      <alignment horizontal="center" wrapText="1"/>
    </xf>
    <xf numFmtId="0" fontId="32" fillId="4" borderId="25" xfId="0" applyFont="1" applyFill="1" applyBorder="1" applyAlignment="1">
      <alignment horizontal="center" vertical="top" wrapText="1"/>
    </xf>
    <xf numFmtId="0" fontId="32" fillId="4" borderId="26" xfId="0" applyFont="1" applyFill="1" applyBorder="1" applyAlignment="1">
      <alignment horizontal="center" vertical="top" wrapText="1"/>
    </xf>
    <xf numFmtId="0" fontId="8" fillId="2" borderId="8" xfId="0" applyFont="1" applyFill="1" applyBorder="1" applyAlignment="1">
      <alignment horizontal="left" vertical="top" wrapText="1"/>
    </xf>
    <xf numFmtId="0" fontId="2" fillId="0" borderId="8" xfId="0" applyFont="1" applyBorder="1" applyAlignment="1">
      <alignment horizontal="left" vertical="top" wrapText="1"/>
    </xf>
    <xf numFmtId="0" fontId="12" fillId="6" borderId="0" xfId="0" applyFont="1" applyFill="1" applyBorder="1" applyAlignment="1">
      <alignment horizontal="left" vertical="top" wrapText="1"/>
    </xf>
    <xf numFmtId="0" fontId="8" fillId="2" borderId="0" xfId="0" applyFont="1" applyFill="1" applyAlignment="1">
      <alignment horizontal="left" vertical="top" wrapText="1"/>
    </xf>
    <xf numFmtId="0" fontId="12" fillId="6" borderId="5"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7" fillId="8" borderId="0" xfId="0" applyFont="1" applyFill="1" applyBorder="1" applyAlignment="1">
      <alignment horizontal="left" wrapText="1"/>
    </xf>
    <xf numFmtId="0" fontId="12" fillId="6" borderId="5" xfId="0" applyFont="1" applyFill="1" applyBorder="1" applyAlignment="1">
      <alignment horizontal="center" vertical="top" wrapText="1"/>
    </xf>
    <xf numFmtId="0" fontId="12" fillId="6" borderId="6" xfId="0" applyFont="1" applyFill="1" applyBorder="1" applyAlignment="1">
      <alignment horizontal="center" vertical="top" wrapText="1"/>
    </xf>
    <xf numFmtId="0" fontId="12" fillId="6" borderId="7" xfId="0" applyFont="1" applyFill="1" applyBorder="1" applyAlignment="1">
      <alignment horizontal="center" vertical="top" wrapText="1"/>
    </xf>
    <xf numFmtId="0" fontId="8" fillId="2" borderId="2" xfId="0" applyFont="1" applyFill="1" applyBorder="1" applyAlignment="1">
      <alignment horizontal="left" vertical="top" wrapText="1"/>
    </xf>
    <xf numFmtId="0" fontId="20" fillId="4" borderId="25" xfId="0" applyFont="1" applyFill="1" applyBorder="1" applyAlignment="1">
      <alignment horizontal="left" vertical="center" wrapText="1"/>
    </xf>
    <xf numFmtId="0" fontId="16" fillId="12" borderId="25" xfId="0" applyFont="1" applyFill="1" applyBorder="1" applyAlignment="1">
      <alignment horizontal="center" vertical="top" wrapText="1"/>
    </xf>
    <xf numFmtId="0" fontId="16" fillId="12" borderId="26" xfId="0" applyFont="1" applyFill="1" applyBorder="1" applyAlignment="1">
      <alignment horizontal="center" vertical="top" wrapText="1"/>
    </xf>
    <xf numFmtId="0" fontId="12" fillId="5" borderId="23" xfId="0" applyFont="1" applyFill="1" applyBorder="1" applyAlignment="1">
      <alignment horizontal="left" wrapText="1"/>
    </xf>
    <xf numFmtId="0" fontId="20" fillId="4" borderId="25" xfId="0" applyFont="1" applyFill="1" applyBorder="1" applyAlignment="1">
      <alignment horizontal="left"/>
    </xf>
    <xf numFmtId="0" fontId="8" fillId="2" borderId="0" xfId="0" applyFont="1" applyFill="1" applyBorder="1" applyAlignment="1">
      <alignment horizontal="left"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horizontal="center" vertical="top" wrapText="1"/>
    </xf>
    <xf numFmtId="0" fontId="3" fillId="0" borderId="0" xfId="0" applyFont="1" applyFill="1" applyAlignment="1">
      <alignment wrapText="1"/>
    </xf>
    <xf numFmtId="0" fontId="2" fillId="0" borderId="0" xfId="0" applyFont="1" applyAlignment="1">
      <alignment horizontal="left" vertical="top" wrapText="1"/>
    </xf>
    <xf numFmtId="0" fontId="26" fillId="4" borderId="25" xfId="0" applyFont="1" applyFill="1" applyBorder="1" applyAlignment="1">
      <alignment horizontal="center" vertical="center" wrapText="1"/>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20" fillId="4" borderId="25" xfId="0" applyFont="1" applyFill="1" applyBorder="1" applyAlignment="1">
      <alignment horizontal="left" vertical="center"/>
    </xf>
    <xf numFmtId="0" fontId="7" fillId="0" borderId="0" xfId="0" applyFont="1" applyFill="1" applyBorder="1" applyAlignment="1">
      <alignment wrapText="1"/>
    </xf>
    <xf numFmtId="0" fontId="32" fillId="4" borderId="25" xfId="0" applyFont="1" applyFill="1" applyBorder="1" applyAlignment="1">
      <alignment horizontal="left" vertical="center"/>
    </xf>
    <xf numFmtId="0" fontId="32" fillId="4" borderId="26" xfId="0" applyFont="1" applyFill="1" applyBorder="1" applyAlignment="1">
      <alignment horizontal="left" vertical="center"/>
    </xf>
    <xf numFmtId="0" fontId="16" fillId="4" borderId="25" xfId="0" applyFont="1" applyFill="1" applyBorder="1" applyAlignment="1">
      <alignment horizontal="left" vertical="center"/>
    </xf>
    <xf numFmtId="0" fontId="16" fillId="4" borderId="26" xfId="0" applyFont="1" applyFill="1" applyBorder="1" applyAlignment="1">
      <alignment horizontal="left" vertical="center"/>
    </xf>
  </cellXfs>
  <cellStyles count="19">
    <cellStyle name="Navadno" xfId="0" builtinId="0"/>
    <cellStyle name="Navadno 10" xfId="7" xr:uid="{AE22B81F-3626-4CA7-9B61-55A6020AF790}"/>
    <cellStyle name="Navadno 11" xfId="15" xr:uid="{D1C5C18B-5667-42EA-9796-F2692DA7721D}"/>
    <cellStyle name="Navadno 11 2" xfId="17" xr:uid="{8257CE1C-C598-4200-8C59-484979CC956D}"/>
    <cellStyle name="Navadno 12" xfId="8" xr:uid="{4F3771A9-FD0E-4C66-994B-FEE0502F1695}"/>
    <cellStyle name="Navadno 2" xfId="3" xr:uid="{00000000-0005-0000-0000-000001000000}"/>
    <cellStyle name="Navadno 2 4" xfId="11" xr:uid="{9D30C917-03FB-4337-8F64-5FCFAF475069}"/>
    <cellStyle name="Navadno 3" xfId="2" xr:uid="{00000000-0005-0000-0000-000030000000}"/>
    <cellStyle name="Navadno 3 2" xfId="9" xr:uid="{3DDE9726-D469-4D08-9844-68C811766070}"/>
    <cellStyle name="Navadno 4" xfId="5" xr:uid="{2C5C3B95-CEE4-4562-915F-0825EC3FA933}"/>
    <cellStyle name="Navadno 4 2" xfId="12" xr:uid="{19F72825-8171-458F-A68F-962C1DD65A6F}"/>
    <cellStyle name="Navadno 5" xfId="6" xr:uid="{D84C99F5-C632-4453-8176-DE62D26ED802}"/>
    <cellStyle name="Navadno 5 2" xfId="10" xr:uid="{E8806B23-6FE7-4D27-BB45-594713E00147}"/>
    <cellStyle name="Navadno 6" xfId="13" xr:uid="{A1A36029-A8DE-4DD6-ACA4-DF776690B9BF}"/>
    <cellStyle name="Navadno 8 2" xfId="14" xr:uid="{33AFB304-333A-4E5B-BB8E-D668B4D6873F}"/>
    <cellStyle name="Navadno 9 2" xfId="16" xr:uid="{31E74FCC-1B1E-42D6-A7DA-BA3D01A741B1}"/>
    <cellStyle name="Navadno_List2" xfId="4" xr:uid="{00000000-0005-0000-0000-000004000000}"/>
    <cellStyle name="Navadno_TUS_Planet popis" xfId="18" xr:uid="{1C3BB5A7-39CF-4CF2-BF13-DC40085C2344}"/>
    <cellStyle name="Vmesna_vrstica"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6"/>
  <sheetViews>
    <sheetView tabSelected="1" view="pageBreakPreview" topLeftCell="A7" zoomScale="150" zoomScaleNormal="120" zoomScaleSheetLayoutView="150" zoomScalePageLayoutView="120" workbookViewId="0">
      <selection activeCell="A7" sqref="A7"/>
    </sheetView>
  </sheetViews>
  <sheetFormatPr defaultColWidth="8.85546875" defaultRowHeight="15" x14ac:dyDescent="0.25"/>
  <cols>
    <col min="1" max="1" width="3.85546875" style="61" customWidth="1"/>
    <col min="2" max="2" width="46" style="62" customWidth="1"/>
    <col min="3" max="3" width="5.7109375" style="30" customWidth="1"/>
    <col min="4" max="4" width="6.7109375" style="19" customWidth="1"/>
    <col min="5" max="5" width="5" style="19" customWidth="1"/>
    <col min="6" max="6" width="18.85546875" style="19" customWidth="1"/>
    <col min="7" max="16384" width="8.85546875" style="62"/>
  </cols>
  <sheetData>
    <row r="1" spans="1:6" ht="8.4499999999999993" customHeight="1" thickBot="1" x14ac:dyDescent="0.3"/>
    <row r="2" spans="1:6" ht="38.25" customHeight="1" thickBot="1" x14ac:dyDescent="0.35">
      <c r="A2" s="469" t="s">
        <v>1210</v>
      </c>
      <c r="B2" s="527" t="s">
        <v>1056</v>
      </c>
      <c r="C2" s="527"/>
      <c r="D2" s="527"/>
      <c r="E2" s="527"/>
      <c r="F2" s="528"/>
    </row>
    <row r="3" spans="1:6" ht="8.4499999999999993" customHeight="1" x14ac:dyDescent="0.25">
      <c r="A3" s="63"/>
    </row>
    <row r="4" spans="1:6" x14ac:dyDescent="0.25">
      <c r="A4" s="64"/>
      <c r="B4" s="65" t="s">
        <v>20</v>
      </c>
    </row>
    <row r="5" spans="1:6" ht="8.4499999999999993" customHeight="1" x14ac:dyDescent="0.25">
      <c r="A5" s="64"/>
      <c r="B5" s="66"/>
    </row>
    <row r="6" spans="1:6" x14ac:dyDescent="0.25">
      <c r="A6" s="64"/>
      <c r="B6" s="65" t="s">
        <v>411</v>
      </c>
    </row>
    <row r="7" spans="1:6" x14ac:dyDescent="0.25">
      <c r="A7" s="64"/>
      <c r="B7" s="65"/>
    </row>
    <row r="8" spans="1:6" x14ac:dyDescent="0.25">
      <c r="A8" s="64"/>
      <c r="B8" s="65"/>
    </row>
    <row r="9" spans="1:6" ht="18.75" x14ac:dyDescent="0.3">
      <c r="A9" s="64"/>
      <c r="B9" s="470" t="s">
        <v>1068</v>
      </c>
    </row>
    <row r="10" spans="1:6" x14ac:dyDescent="0.25">
      <c r="A10" s="64"/>
      <c r="B10" s="65"/>
    </row>
    <row r="11" spans="1:6" x14ac:dyDescent="0.25">
      <c r="A11" s="67" t="s">
        <v>402</v>
      </c>
      <c r="B11" s="68" t="s">
        <v>1053</v>
      </c>
      <c r="C11" s="69"/>
      <c r="D11" s="20"/>
      <c r="E11" s="20"/>
      <c r="F11" s="70"/>
    </row>
    <row r="12" spans="1:6" s="30" customFormat="1" ht="5.65" customHeight="1" x14ac:dyDescent="0.25">
      <c r="A12" s="71"/>
      <c r="B12" s="72"/>
      <c r="C12" s="73"/>
      <c r="D12" s="21"/>
      <c r="E12" s="21"/>
      <c r="F12" s="21"/>
    </row>
    <row r="13" spans="1:6" x14ac:dyDescent="0.25">
      <c r="A13" s="67" t="s">
        <v>403</v>
      </c>
      <c r="B13" s="68" t="s">
        <v>1054</v>
      </c>
      <c r="C13" s="69"/>
      <c r="D13" s="20"/>
      <c r="E13" s="20"/>
      <c r="F13" s="70"/>
    </row>
    <row r="14" spans="1:6" s="30" customFormat="1" ht="5.65" customHeight="1" x14ac:dyDescent="0.25">
      <c r="A14" s="71"/>
      <c r="B14" s="72"/>
      <c r="C14" s="73"/>
      <c r="D14" s="21"/>
      <c r="E14" s="21"/>
      <c r="F14" s="21"/>
    </row>
    <row r="15" spans="1:6" x14ac:dyDescent="0.25">
      <c r="A15" s="67" t="s">
        <v>404</v>
      </c>
      <c r="B15" s="526" t="s">
        <v>1055</v>
      </c>
      <c r="C15" s="526"/>
      <c r="D15" s="526"/>
      <c r="E15" s="20"/>
      <c r="F15" s="70"/>
    </row>
    <row r="16" spans="1:6" s="30" customFormat="1" ht="5.65" customHeight="1" x14ac:dyDescent="0.25">
      <c r="A16" s="71"/>
      <c r="B16" s="72"/>
      <c r="C16" s="73"/>
      <c r="D16" s="21"/>
      <c r="E16" s="21"/>
      <c r="F16" s="21"/>
    </row>
    <row r="17" spans="1:6" x14ac:dyDescent="0.25">
      <c r="A17" s="67" t="s">
        <v>405</v>
      </c>
      <c r="B17" s="68" t="s">
        <v>410</v>
      </c>
      <c r="C17" s="69"/>
      <c r="D17" s="20"/>
      <c r="E17" s="20"/>
      <c r="F17" s="70"/>
    </row>
    <row r="18" spans="1:6" s="30" customFormat="1" ht="5.65" customHeight="1" x14ac:dyDescent="0.25">
      <c r="A18" s="71"/>
      <c r="B18" s="72"/>
      <c r="C18" s="73"/>
      <c r="D18" s="21"/>
      <c r="E18" s="21"/>
      <c r="F18" s="21"/>
    </row>
    <row r="19" spans="1:6" x14ac:dyDescent="0.25">
      <c r="A19" s="67" t="s">
        <v>406</v>
      </c>
      <c r="B19" s="68" t="s">
        <v>961</v>
      </c>
      <c r="C19" s="69"/>
      <c r="D19" s="20"/>
      <c r="E19" s="20"/>
      <c r="F19" s="70"/>
    </row>
    <row r="20" spans="1:6" s="30" customFormat="1" ht="5.65" customHeight="1" x14ac:dyDescent="0.25">
      <c r="A20" s="71"/>
      <c r="B20" s="72"/>
      <c r="C20" s="73"/>
      <c r="D20" s="21"/>
      <c r="E20" s="21"/>
      <c r="F20" s="21"/>
    </row>
    <row r="21" spans="1:6" x14ac:dyDescent="0.25">
      <c r="A21" s="67" t="s">
        <v>407</v>
      </c>
      <c r="B21" s="68" t="s">
        <v>414</v>
      </c>
      <c r="C21" s="69"/>
      <c r="D21" s="20"/>
      <c r="E21" s="20"/>
      <c r="F21" s="70"/>
    </row>
    <row r="22" spans="1:6" s="30" customFormat="1" ht="5.65" customHeight="1" x14ac:dyDescent="0.25">
      <c r="A22" s="71"/>
      <c r="B22" s="72"/>
      <c r="C22" s="73"/>
      <c r="D22" s="21"/>
      <c r="E22" s="21"/>
      <c r="F22" s="21"/>
    </row>
    <row r="23" spans="1:6" x14ac:dyDescent="0.25">
      <c r="A23" s="67" t="s">
        <v>408</v>
      </c>
      <c r="B23" s="68" t="s">
        <v>415</v>
      </c>
      <c r="C23" s="69"/>
      <c r="D23" s="20"/>
      <c r="E23" s="20"/>
      <c r="F23" s="70"/>
    </row>
    <row r="24" spans="1:6" s="30" customFormat="1" ht="5.65" customHeight="1" x14ac:dyDescent="0.25">
      <c r="A24" s="71"/>
      <c r="B24" s="72"/>
      <c r="C24" s="73"/>
      <c r="D24" s="21"/>
      <c r="E24" s="21"/>
      <c r="F24" s="21"/>
    </row>
    <row r="25" spans="1:6" x14ac:dyDescent="0.25">
      <c r="A25" s="67" t="s">
        <v>421</v>
      </c>
      <c r="B25" s="68" t="s">
        <v>416</v>
      </c>
      <c r="C25" s="69"/>
      <c r="D25" s="20"/>
      <c r="E25" s="20"/>
      <c r="F25" s="70"/>
    </row>
    <row r="26" spans="1:6" s="30" customFormat="1" ht="5.65" customHeight="1" x14ac:dyDescent="0.25">
      <c r="A26" s="71"/>
      <c r="B26" s="72"/>
      <c r="C26" s="73"/>
      <c r="D26" s="21"/>
      <c r="E26" s="21"/>
      <c r="F26" s="21"/>
    </row>
    <row r="27" spans="1:6" x14ac:dyDescent="0.25">
      <c r="A27" s="67" t="s">
        <v>422</v>
      </c>
      <c r="B27" s="68" t="s">
        <v>413</v>
      </c>
      <c r="C27" s="69"/>
      <c r="D27" s="20"/>
      <c r="E27" s="20"/>
      <c r="F27" s="70"/>
    </row>
    <row r="28" spans="1:6" s="30" customFormat="1" ht="5.65" customHeight="1" x14ac:dyDescent="0.25">
      <c r="A28" s="71"/>
      <c r="B28" s="72"/>
      <c r="C28" s="73"/>
      <c r="D28" s="21"/>
      <c r="E28" s="21"/>
      <c r="F28" s="21"/>
    </row>
    <row r="29" spans="1:6" x14ac:dyDescent="0.25">
      <c r="A29" s="67" t="s">
        <v>423</v>
      </c>
      <c r="B29" s="68" t="s">
        <v>412</v>
      </c>
      <c r="C29" s="69"/>
      <c r="D29" s="20"/>
      <c r="E29" s="20"/>
      <c r="F29" s="70"/>
    </row>
    <row r="30" spans="1:6" s="30" customFormat="1" ht="5.65" customHeight="1" x14ac:dyDescent="0.25">
      <c r="A30" s="71"/>
      <c r="B30" s="72"/>
      <c r="C30" s="73"/>
      <c r="D30" s="21"/>
      <c r="E30" s="21"/>
      <c r="F30" s="21"/>
    </row>
    <row r="31" spans="1:6" x14ac:dyDescent="0.25">
      <c r="A31" s="64"/>
    </row>
    <row r="32" spans="1:6" ht="15.75" x14ac:dyDescent="0.25">
      <c r="A32" s="106"/>
      <c r="B32" s="471" t="s">
        <v>409</v>
      </c>
      <c r="C32" s="107"/>
      <c r="D32" s="108"/>
      <c r="E32" s="108"/>
      <c r="F32" s="109"/>
    </row>
    <row r="33" spans="1:6" ht="15.75" x14ac:dyDescent="0.25">
      <c r="A33" s="64"/>
      <c r="B33" s="472"/>
      <c r="F33" s="74"/>
    </row>
    <row r="34" spans="1:6" ht="15.75" x14ac:dyDescent="0.25">
      <c r="A34" s="106"/>
      <c r="B34" s="473" t="s">
        <v>35</v>
      </c>
      <c r="C34" s="107"/>
      <c r="D34" s="108"/>
      <c r="E34" s="108"/>
      <c r="F34" s="111"/>
    </row>
    <row r="35" spans="1:6" ht="15.75" x14ac:dyDescent="0.25">
      <c r="A35" s="64"/>
      <c r="B35" s="474"/>
      <c r="F35" s="31"/>
    </row>
    <row r="36" spans="1:6" ht="19.5" customHeight="1" thickBot="1" x14ac:dyDescent="0.3">
      <c r="A36" s="320"/>
      <c r="B36" s="475" t="s">
        <v>1069</v>
      </c>
      <c r="C36" s="332"/>
      <c r="D36" s="302"/>
      <c r="E36" s="302"/>
      <c r="F36" s="319"/>
    </row>
    <row r="37" spans="1:6" ht="15.75" thickTop="1" x14ac:dyDescent="0.25">
      <c r="A37" s="64"/>
      <c r="F37" s="31"/>
    </row>
    <row r="38" spans="1:6" x14ac:dyDescent="0.25">
      <c r="A38" s="64"/>
      <c r="B38" s="476" t="s">
        <v>417</v>
      </c>
    </row>
    <row r="39" spans="1:6" x14ac:dyDescent="0.25">
      <c r="A39" s="83"/>
      <c r="C39" s="83"/>
      <c r="D39" s="31"/>
      <c r="E39" s="31"/>
      <c r="F39" s="31"/>
    </row>
    <row r="40" spans="1:6" x14ac:dyDescent="0.25">
      <c r="A40" s="83"/>
      <c r="B40" s="476" t="s">
        <v>593</v>
      </c>
      <c r="C40" s="83"/>
      <c r="D40" s="31"/>
      <c r="E40" s="31"/>
      <c r="F40" s="31"/>
    </row>
    <row r="41" spans="1:6" x14ac:dyDescent="0.25">
      <c r="A41" s="83"/>
      <c r="B41" s="62" t="s">
        <v>418</v>
      </c>
      <c r="C41" s="83"/>
      <c r="D41" s="31"/>
      <c r="E41" s="31"/>
      <c r="F41" s="31"/>
    </row>
    <row r="42" spans="1:6" x14ac:dyDescent="0.25">
      <c r="A42" s="83"/>
      <c r="B42" s="62" t="s">
        <v>419</v>
      </c>
      <c r="C42" s="83"/>
      <c r="D42" s="31"/>
      <c r="E42" s="31"/>
      <c r="F42" s="31"/>
    </row>
    <row r="43" spans="1:6" x14ac:dyDescent="0.25">
      <c r="A43" s="83"/>
      <c r="B43" s="62" t="s">
        <v>420</v>
      </c>
      <c r="C43" s="83"/>
      <c r="D43" s="31"/>
      <c r="E43" s="31"/>
      <c r="F43" s="31"/>
    </row>
    <row r="44" spans="1:6" x14ac:dyDescent="0.25">
      <c r="A44" s="83"/>
      <c r="C44" s="83"/>
      <c r="D44" s="31"/>
      <c r="E44" s="31"/>
      <c r="F44" s="31"/>
    </row>
    <row r="45" spans="1:6" x14ac:dyDescent="0.25">
      <c r="A45" s="83"/>
      <c r="B45" s="476" t="s">
        <v>594</v>
      </c>
      <c r="C45" s="83"/>
      <c r="D45" s="31"/>
      <c r="E45" s="31"/>
      <c r="F45" s="31"/>
    </row>
    <row r="46" spans="1:6" x14ac:dyDescent="0.25">
      <c r="A46" s="83"/>
      <c r="B46" s="62" t="s">
        <v>424</v>
      </c>
      <c r="C46" s="83"/>
      <c r="D46" s="31"/>
      <c r="E46" s="31"/>
      <c r="F46" s="31"/>
    </row>
    <row r="47" spans="1:6" x14ac:dyDescent="0.25">
      <c r="A47" s="83"/>
      <c r="B47" s="62" t="s">
        <v>425</v>
      </c>
      <c r="C47" s="83"/>
      <c r="D47" s="31"/>
      <c r="E47" s="31"/>
      <c r="F47" s="31"/>
    </row>
    <row r="48" spans="1:6" x14ac:dyDescent="0.25">
      <c r="A48" s="83"/>
      <c r="B48" s="62" t="s">
        <v>426</v>
      </c>
      <c r="C48" s="83"/>
      <c r="D48" s="31"/>
      <c r="E48" s="31"/>
      <c r="F48" s="31"/>
    </row>
    <row r="49" spans="1:6" x14ac:dyDescent="0.25">
      <c r="A49" s="83"/>
      <c r="C49" s="83"/>
      <c r="D49" s="31"/>
      <c r="E49" s="31"/>
      <c r="F49" s="31"/>
    </row>
    <row r="50" spans="1:6" x14ac:dyDescent="0.25">
      <c r="A50" s="83"/>
      <c r="C50" s="83"/>
      <c r="D50" s="31"/>
      <c r="E50" s="31"/>
      <c r="F50" s="31"/>
    </row>
    <row r="51" spans="1:6" x14ac:dyDescent="0.25">
      <c r="A51" s="83"/>
      <c r="C51" s="83"/>
      <c r="D51" s="31"/>
      <c r="E51" s="31"/>
      <c r="F51" s="31"/>
    </row>
    <row r="52" spans="1:6" x14ac:dyDescent="0.25">
      <c r="A52" s="83"/>
      <c r="C52" s="83"/>
      <c r="D52" s="31"/>
      <c r="E52" s="31"/>
      <c r="F52" s="31"/>
    </row>
    <row r="53" spans="1:6" x14ac:dyDescent="0.25">
      <c r="A53" s="83"/>
      <c r="C53" s="83"/>
      <c r="D53" s="31"/>
      <c r="E53" s="31"/>
      <c r="F53" s="31"/>
    </row>
    <row r="54" spans="1:6" x14ac:dyDescent="0.25">
      <c r="A54" s="83"/>
      <c r="C54" s="83"/>
      <c r="D54" s="31"/>
      <c r="E54" s="31"/>
      <c r="F54" s="31"/>
    </row>
    <row r="55" spans="1:6" x14ac:dyDescent="0.25">
      <c r="A55" s="83"/>
      <c r="C55" s="83"/>
      <c r="D55" s="31"/>
      <c r="E55" s="31"/>
      <c r="F55" s="31"/>
    </row>
    <row r="56" spans="1:6" x14ac:dyDescent="0.25">
      <c r="A56" s="83"/>
      <c r="C56" s="83"/>
      <c r="D56" s="31"/>
      <c r="E56" s="31"/>
      <c r="F56" s="31"/>
    </row>
    <row r="57" spans="1:6" x14ac:dyDescent="0.25">
      <c r="A57" s="83"/>
      <c r="C57" s="83"/>
      <c r="D57" s="31"/>
      <c r="E57" s="31"/>
      <c r="F57" s="31"/>
    </row>
    <row r="58" spans="1:6" x14ac:dyDescent="0.25">
      <c r="A58" s="83"/>
      <c r="C58" s="83"/>
      <c r="D58" s="31"/>
      <c r="E58" s="31"/>
      <c r="F58" s="31"/>
    </row>
    <row r="59" spans="1:6" x14ac:dyDescent="0.25">
      <c r="A59" s="83"/>
      <c r="C59" s="83"/>
      <c r="D59" s="31"/>
      <c r="E59" s="31"/>
      <c r="F59" s="31"/>
    </row>
    <row r="60" spans="1:6" x14ac:dyDescent="0.25">
      <c r="A60" s="83"/>
      <c r="C60" s="83"/>
      <c r="D60" s="31"/>
      <c r="E60" s="31"/>
      <c r="F60" s="31"/>
    </row>
    <row r="61" spans="1:6" x14ac:dyDescent="0.25">
      <c r="A61" s="83"/>
      <c r="C61" s="83"/>
      <c r="D61" s="31"/>
      <c r="E61" s="31"/>
      <c r="F61" s="31"/>
    </row>
    <row r="62" spans="1:6" x14ac:dyDescent="0.25">
      <c r="A62" s="83"/>
      <c r="C62" s="83"/>
      <c r="D62" s="31"/>
      <c r="E62" s="31"/>
      <c r="F62" s="31"/>
    </row>
    <row r="63" spans="1:6" x14ac:dyDescent="0.25">
      <c r="A63" s="83"/>
      <c r="C63" s="83"/>
      <c r="D63" s="31"/>
      <c r="E63" s="31"/>
      <c r="F63" s="31"/>
    </row>
    <row r="64" spans="1:6" x14ac:dyDescent="0.25">
      <c r="A64" s="83"/>
      <c r="C64" s="83"/>
      <c r="D64" s="31"/>
      <c r="E64" s="31"/>
      <c r="F64" s="31"/>
    </row>
    <row r="65" spans="1:6" x14ac:dyDescent="0.25">
      <c r="A65" s="83"/>
      <c r="C65" s="83"/>
      <c r="D65" s="31"/>
      <c r="E65" s="31"/>
      <c r="F65" s="31"/>
    </row>
    <row r="66" spans="1:6" x14ac:dyDescent="0.25">
      <c r="A66" s="83"/>
      <c r="C66" s="83"/>
      <c r="D66" s="31"/>
      <c r="E66" s="31"/>
      <c r="F66" s="31"/>
    </row>
    <row r="67" spans="1:6" x14ac:dyDescent="0.25">
      <c r="A67" s="83"/>
      <c r="C67" s="83"/>
      <c r="D67" s="31"/>
      <c r="E67" s="31"/>
      <c r="F67" s="31"/>
    </row>
    <row r="68" spans="1:6" x14ac:dyDescent="0.25">
      <c r="A68" s="83"/>
      <c r="C68" s="83"/>
      <c r="D68" s="31"/>
      <c r="E68" s="31"/>
      <c r="F68" s="31"/>
    </row>
    <row r="69" spans="1:6" x14ac:dyDescent="0.25">
      <c r="A69" s="83"/>
      <c r="C69" s="83"/>
      <c r="D69" s="31"/>
      <c r="E69" s="31"/>
      <c r="F69" s="31"/>
    </row>
    <row r="70" spans="1:6" x14ac:dyDescent="0.25">
      <c r="A70" s="83"/>
      <c r="C70" s="83"/>
      <c r="D70" s="31"/>
      <c r="E70" s="31"/>
      <c r="F70" s="31"/>
    </row>
    <row r="71" spans="1:6" x14ac:dyDescent="0.25">
      <c r="A71" s="83"/>
      <c r="C71" s="83"/>
      <c r="D71" s="31"/>
      <c r="E71" s="31"/>
      <c r="F71" s="31"/>
    </row>
    <row r="72" spans="1:6" x14ac:dyDescent="0.25">
      <c r="A72" s="83"/>
      <c r="C72" s="83"/>
      <c r="D72" s="31"/>
      <c r="E72" s="31"/>
      <c r="F72" s="31"/>
    </row>
    <row r="73" spans="1:6" x14ac:dyDescent="0.25">
      <c r="A73" s="83"/>
      <c r="C73" s="83"/>
      <c r="D73" s="31"/>
      <c r="E73" s="31"/>
      <c r="F73" s="31"/>
    </row>
    <row r="74" spans="1:6" x14ac:dyDescent="0.25">
      <c r="A74" s="83"/>
      <c r="C74" s="83"/>
      <c r="D74" s="31"/>
      <c r="E74" s="31"/>
      <c r="F74" s="31"/>
    </row>
    <row r="75" spans="1:6" x14ac:dyDescent="0.25">
      <c r="A75" s="83"/>
      <c r="C75" s="83"/>
      <c r="D75" s="31"/>
      <c r="E75" s="31"/>
      <c r="F75" s="31"/>
    </row>
    <row r="76" spans="1:6" x14ac:dyDescent="0.25">
      <c r="A76" s="83"/>
      <c r="C76" s="83"/>
      <c r="D76" s="31"/>
      <c r="E76" s="31"/>
      <c r="F76" s="31"/>
    </row>
    <row r="77" spans="1:6" x14ac:dyDescent="0.25">
      <c r="A77" s="83"/>
      <c r="C77" s="83"/>
      <c r="D77" s="31"/>
      <c r="E77" s="31"/>
      <c r="F77" s="31"/>
    </row>
    <row r="78" spans="1:6" x14ac:dyDescent="0.25">
      <c r="A78" s="83"/>
      <c r="C78" s="83"/>
      <c r="D78" s="31"/>
      <c r="E78" s="31"/>
      <c r="F78" s="31"/>
    </row>
    <row r="79" spans="1:6" x14ac:dyDescent="0.25">
      <c r="A79" s="83"/>
      <c r="C79" s="83"/>
      <c r="D79" s="31"/>
      <c r="E79" s="31"/>
      <c r="F79" s="31"/>
    </row>
    <row r="80" spans="1:6" x14ac:dyDescent="0.25">
      <c r="A80" s="83"/>
      <c r="C80" s="83"/>
      <c r="D80" s="31"/>
      <c r="E80" s="31"/>
      <c r="F80" s="31"/>
    </row>
    <row r="81" spans="1:6" x14ac:dyDescent="0.25">
      <c r="A81" s="83"/>
      <c r="C81" s="83"/>
      <c r="D81" s="31"/>
      <c r="E81" s="31"/>
      <c r="F81" s="31"/>
    </row>
    <row r="82" spans="1:6" x14ac:dyDescent="0.25">
      <c r="A82" s="83"/>
      <c r="C82" s="83"/>
      <c r="D82" s="31"/>
      <c r="E82" s="31"/>
      <c r="F82" s="31"/>
    </row>
    <row r="83" spans="1:6" x14ac:dyDescent="0.25">
      <c r="A83" s="83"/>
      <c r="C83" s="83"/>
      <c r="D83" s="31"/>
      <c r="E83" s="31"/>
      <c r="F83" s="31"/>
    </row>
    <row r="84" spans="1:6" x14ac:dyDescent="0.25">
      <c r="A84" s="83"/>
      <c r="C84" s="83"/>
      <c r="D84" s="31"/>
      <c r="E84" s="31"/>
      <c r="F84" s="31"/>
    </row>
    <row r="85" spans="1:6" x14ac:dyDescent="0.25">
      <c r="A85" s="83"/>
      <c r="C85" s="83"/>
      <c r="D85" s="31"/>
      <c r="E85" s="31"/>
      <c r="F85" s="31"/>
    </row>
    <row r="86" spans="1:6" x14ac:dyDescent="0.25">
      <c r="A86" s="83"/>
      <c r="C86" s="83"/>
      <c r="D86" s="31"/>
      <c r="E86" s="31"/>
      <c r="F86" s="31"/>
    </row>
    <row r="87" spans="1:6" x14ac:dyDescent="0.25">
      <c r="A87" s="83"/>
      <c r="C87" s="83"/>
      <c r="D87" s="31"/>
      <c r="E87" s="31"/>
      <c r="F87" s="31"/>
    </row>
    <row r="88" spans="1:6" x14ac:dyDescent="0.25">
      <c r="A88" s="83"/>
      <c r="C88" s="83"/>
      <c r="D88" s="31"/>
      <c r="E88" s="31"/>
      <c r="F88" s="31"/>
    </row>
    <row r="89" spans="1:6" x14ac:dyDescent="0.25">
      <c r="A89" s="83"/>
      <c r="C89" s="83"/>
      <c r="D89" s="31"/>
      <c r="E89" s="31"/>
      <c r="F89" s="31"/>
    </row>
    <row r="90" spans="1:6" x14ac:dyDescent="0.25">
      <c r="A90" s="83"/>
      <c r="C90" s="83"/>
      <c r="D90" s="31"/>
      <c r="E90" s="31"/>
      <c r="F90" s="31"/>
    </row>
    <row r="91" spans="1:6" x14ac:dyDescent="0.25">
      <c r="A91" s="83"/>
      <c r="C91" s="83"/>
      <c r="D91" s="31"/>
      <c r="E91" s="31"/>
      <c r="F91" s="31"/>
    </row>
    <row r="92" spans="1:6" x14ac:dyDescent="0.25">
      <c r="A92" s="83"/>
      <c r="C92" s="83"/>
      <c r="D92" s="31"/>
      <c r="E92" s="31"/>
      <c r="F92" s="31"/>
    </row>
    <row r="93" spans="1:6" x14ac:dyDescent="0.25">
      <c r="A93" s="83"/>
      <c r="C93" s="83"/>
      <c r="D93" s="31"/>
      <c r="E93" s="31"/>
      <c r="F93" s="31"/>
    </row>
    <row r="94" spans="1:6" x14ac:dyDescent="0.25">
      <c r="A94" s="83"/>
      <c r="C94" s="83"/>
      <c r="D94" s="31"/>
      <c r="E94" s="31"/>
      <c r="F94" s="31"/>
    </row>
    <row r="95" spans="1:6" x14ac:dyDescent="0.25">
      <c r="A95" s="83"/>
      <c r="C95" s="83"/>
      <c r="D95" s="31"/>
      <c r="E95" s="31"/>
      <c r="F95" s="31"/>
    </row>
    <row r="96" spans="1:6" x14ac:dyDescent="0.25">
      <c r="A96" s="83"/>
      <c r="C96" s="83"/>
      <c r="D96" s="31"/>
      <c r="E96" s="31"/>
      <c r="F96" s="31"/>
    </row>
    <row r="97" spans="1:6" x14ac:dyDescent="0.25">
      <c r="A97" s="83"/>
      <c r="C97" s="83"/>
      <c r="D97" s="31"/>
      <c r="E97" s="31"/>
      <c r="F97" s="31"/>
    </row>
    <row r="98" spans="1:6" x14ac:dyDescent="0.25">
      <c r="A98" s="83"/>
      <c r="C98" s="83"/>
      <c r="D98" s="31"/>
      <c r="E98" s="31"/>
      <c r="F98" s="31"/>
    </row>
    <row r="99" spans="1:6" x14ac:dyDescent="0.25">
      <c r="A99" s="83"/>
      <c r="C99" s="83"/>
      <c r="D99" s="31"/>
      <c r="E99" s="31"/>
      <c r="F99" s="31"/>
    </row>
    <row r="100" spans="1:6" x14ac:dyDescent="0.25">
      <c r="A100" s="83"/>
      <c r="C100" s="83"/>
      <c r="D100" s="31"/>
      <c r="E100" s="31"/>
      <c r="F100" s="31"/>
    </row>
    <row r="101" spans="1:6" x14ac:dyDescent="0.25">
      <c r="A101" s="83"/>
      <c r="C101" s="83"/>
      <c r="D101" s="31"/>
      <c r="E101" s="31"/>
      <c r="F101" s="31"/>
    </row>
    <row r="102" spans="1:6" x14ac:dyDescent="0.25">
      <c r="A102" s="83"/>
      <c r="C102" s="83"/>
      <c r="D102" s="31"/>
      <c r="E102" s="31"/>
      <c r="F102" s="31"/>
    </row>
    <row r="103" spans="1:6" x14ac:dyDescent="0.25">
      <c r="A103" s="83"/>
      <c r="C103" s="83"/>
      <c r="D103" s="31"/>
      <c r="E103" s="31"/>
      <c r="F103" s="31"/>
    </row>
    <row r="104" spans="1:6" x14ac:dyDescent="0.25">
      <c r="A104" s="83"/>
      <c r="C104" s="83"/>
      <c r="D104" s="31"/>
      <c r="E104" s="31"/>
      <c r="F104" s="31"/>
    </row>
    <row r="105" spans="1:6" x14ac:dyDescent="0.25">
      <c r="A105" s="83"/>
      <c r="C105" s="83"/>
      <c r="D105" s="31"/>
      <c r="E105" s="31"/>
      <c r="F105" s="31"/>
    </row>
    <row r="106" spans="1:6" x14ac:dyDescent="0.25">
      <c r="A106" s="83"/>
      <c r="C106" s="83"/>
      <c r="D106" s="31"/>
      <c r="E106" s="31"/>
      <c r="F106" s="31"/>
    </row>
    <row r="107" spans="1:6" x14ac:dyDescent="0.25">
      <c r="A107" s="83"/>
      <c r="C107" s="83"/>
      <c r="D107" s="31"/>
      <c r="E107" s="31"/>
      <c r="F107" s="31"/>
    </row>
    <row r="108" spans="1:6" x14ac:dyDescent="0.25">
      <c r="A108" s="83"/>
      <c r="C108" s="83"/>
      <c r="D108" s="31"/>
      <c r="E108" s="31"/>
      <c r="F108" s="31"/>
    </row>
    <row r="109" spans="1:6" x14ac:dyDescent="0.25">
      <c r="A109" s="83"/>
      <c r="C109" s="83"/>
      <c r="D109" s="31"/>
      <c r="E109" s="31"/>
      <c r="F109" s="31"/>
    </row>
    <row r="110" spans="1:6" x14ac:dyDescent="0.25">
      <c r="A110" s="83"/>
      <c r="C110" s="83"/>
      <c r="D110" s="31"/>
      <c r="E110" s="31"/>
      <c r="F110" s="31"/>
    </row>
    <row r="111" spans="1:6" x14ac:dyDescent="0.25">
      <c r="A111" s="83"/>
      <c r="C111" s="83"/>
      <c r="D111" s="31"/>
      <c r="E111" s="31"/>
      <c r="F111" s="31"/>
    </row>
    <row r="112" spans="1:6" x14ac:dyDescent="0.25">
      <c r="A112" s="83"/>
      <c r="C112" s="83"/>
      <c r="D112" s="31"/>
      <c r="E112" s="31"/>
      <c r="F112" s="31"/>
    </row>
    <row r="113" spans="1:6" x14ac:dyDescent="0.25">
      <c r="A113" s="83"/>
      <c r="C113" s="83"/>
      <c r="D113" s="31"/>
      <c r="E113" s="31"/>
      <c r="F113" s="31"/>
    </row>
    <row r="114" spans="1:6" x14ac:dyDescent="0.25">
      <c r="A114" s="83"/>
      <c r="C114" s="83"/>
      <c r="D114" s="31"/>
      <c r="E114" s="31"/>
      <c r="F114" s="31"/>
    </row>
    <row r="115" spans="1:6" x14ac:dyDescent="0.25">
      <c r="A115" s="83"/>
      <c r="C115" s="83"/>
      <c r="D115" s="31"/>
      <c r="E115" s="31"/>
      <c r="F115" s="31"/>
    </row>
    <row r="116" spans="1:6" x14ac:dyDescent="0.25">
      <c r="A116" s="83"/>
      <c r="C116" s="83"/>
      <c r="D116" s="31"/>
      <c r="E116" s="31"/>
      <c r="F116" s="31"/>
    </row>
    <row r="117" spans="1:6" x14ac:dyDescent="0.25">
      <c r="A117" s="83"/>
      <c r="C117" s="83"/>
      <c r="D117" s="31"/>
      <c r="E117" s="31"/>
      <c r="F117" s="31"/>
    </row>
    <row r="118" spans="1:6" x14ac:dyDescent="0.25">
      <c r="A118" s="83"/>
      <c r="C118" s="83"/>
      <c r="D118" s="31"/>
      <c r="E118" s="31"/>
      <c r="F118" s="31"/>
    </row>
    <row r="119" spans="1:6" x14ac:dyDescent="0.25">
      <c r="A119" s="83"/>
      <c r="C119" s="83"/>
      <c r="D119" s="31"/>
      <c r="E119" s="31"/>
      <c r="F119" s="31"/>
    </row>
    <row r="120" spans="1:6" x14ac:dyDescent="0.25">
      <c r="A120" s="83"/>
      <c r="C120" s="83"/>
      <c r="D120" s="31"/>
      <c r="E120" s="31"/>
      <c r="F120" s="31"/>
    </row>
    <row r="121" spans="1:6" x14ac:dyDescent="0.25">
      <c r="A121" s="83"/>
      <c r="C121" s="83"/>
      <c r="D121" s="31"/>
      <c r="E121" s="31"/>
      <c r="F121" s="31"/>
    </row>
    <row r="122" spans="1:6" x14ac:dyDescent="0.25">
      <c r="A122" s="83"/>
      <c r="C122" s="83"/>
      <c r="D122" s="31"/>
      <c r="E122" s="31"/>
      <c r="F122" s="31"/>
    </row>
    <row r="123" spans="1:6" x14ac:dyDescent="0.25">
      <c r="A123" s="83"/>
      <c r="C123" s="83"/>
      <c r="D123" s="31"/>
      <c r="E123" s="31"/>
      <c r="F123" s="31"/>
    </row>
    <row r="124" spans="1:6" x14ac:dyDescent="0.25">
      <c r="A124" s="83"/>
      <c r="C124" s="83"/>
      <c r="D124" s="31"/>
      <c r="E124" s="31"/>
      <c r="F124" s="31"/>
    </row>
    <row r="125" spans="1:6" x14ac:dyDescent="0.25">
      <c r="A125" s="83"/>
      <c r="C125" s="83"/>
      <c r="D125" s="31"/>
      <c r="E125" s="31"/>
      <c r="F125" s="31"/>
    </row>
    <row r="126" spans="1:6" x14ac:dyDescent="0.25">
      <c r="A126" s="83"/>
      <c r="C126" s="83"/>
      <c r="D126" s="31"/>
      <c r="E126" s="31"/>
      <c r="F126" s="31"/>
    </row>
    <row r="127" spans="1:6" x14ac:dyDescent="0.25">
      <c r="A127" s="83"/>
      <c r="C127" s="83"/>
      <c r="D127" s="31"/>
      <c r="E127" s="31"/>
      <c r="F127" s="31"/>
    </row>
    <row r="128" spans="1:6" x14ac:dyDescent="0.25">
      <c r="A128" s="83"/>
      <c r="C128" s="83"/>
      <c r="D128" s="31"/>
      <c r="E128" s="31"/>
      <c r="F128" s="31"/>
    </row>
    <row r="129" spans="1:6" x14ac:dyDescent="0.25">
      <c r="A129" s="83"/>
      <c r="C129" s="83"/>
      <c r="D129" s="31"/>
      <c r="E129" s="31"/>
      <c r="F129" s="31"/>
    </row>
    <row r="130" spans="1:6" x14ac:dyDescent="0.25">
      <c r="A130" s="83"/>
      <c r="C130" s="83"/>
      <c r="D130" s="31"/>
      <c r="E130" s="31"/>
      <c r="F130" s="31"/>
    </row>
    <row r="131" spans="1:6" x14ac:dyDescent="0.25">
      <c r="A131" s="83"/>
      <c r="C131" s="83"/>
      <c r="D131" s="31"/>
      <c r="E131" s="31"/>
      <c r="F131" s="31"/>
    </row>
    <row r="132" spans="1:6" x14ac:dyDescent="0.25">
      <c r="A132" s="83"/>
      <c r="C132" s="83"/>
      <c r="D132" s="31"/>
      <c r="E132" s="31"/>
      <c r="F132" s="31"/>
    </row>
    <row r="133" spans="1:6" x14ac:dyDescent="0.25">
      <c r="A133" s="83"/>
      <c r="C133" s="83"/>
      <c r="D133" s="31"/>
      <c r="E133" s="31"/>
      <c r="F133" s="31"/>
    </row>
    <row r="134" spans="1:6" x14ac:dyDescent="0.25">
      <c r="A134" s="83"/>
      <c r="C134" s="83"/>
      <c r="D134" s="31"/>
      <c r="E134" s="31"/>
      <c r="F134" s="31"/>
    </row>
    <row r="135" spans="1:6" x14ac:dyDescent="0.25">
      <c r="A135" s="83"/>
      <c r="C135" s="83"/>
      <c r="D135" s="31"/>
      <c r="E135" s="31"/>
      <c r="F135" s="31"/>
    </row>
    <row r="136" spans="1:6" x14ac:dyDescent="0.25">
      <c r="A136" s="83"/>
      <c r="C136" s="83"/>
      <c r="D136" s="31"/>
      <c r="E136" s="31"/>
      <c r="F136" s="31"/>
    </row>
    <row r="137" spans="1:6" x14ac:dyDescent="0.25">
      <c r="A137" s="83"/>
      <c r="C137" s="83"/>
      <c r="D137" s="31"/>
      <c r="E137" s="31"/>
      <c r="F137" s="31"/>
    </row>
    <row r="138" spans="1:6" x14ac:dyDescent="0.25">
      <c r="A138" s="83"/>
      <c r="C138" s="83"/>
      <c r="D138" s="31"/>
      <c r="E138" s="31"/>
      <c r="F138" s="31"/>
    </row>
    <row r="139" spans="1:6" x14ac:dyDescent="0.25">
      <c r="A139" s="83"/>
      <c r="C139" s="83"/>
      <c r="D139" s="31"/>
      <c r="E139" s="31"/>
      <c r="F139" s="31"/>
    </row>
    <row r="140" spans="1:6" x14ac:dyDescent="0.25">
      <c r="A140" s="83"/>
      <c r="C140" s="83"/>
      <c r="D140" s="31"/>
      <c r="E140" s="31"/>
      <c r="F140" s="31"/>
    </row>
    <row r="141" spans="1:6" x14ac:dyDescent="0.25">
      <c r="A141" s="83"/>
      <c r="C141" s="83"/>
      <c r="D141" s="31"/>
      <c r="E141" s="31"/>
      <c r="F141" s="31"/>
    </row>
    <row r="142" spans="1:6" x14ac:dyDescent="0.25">
      <c r="A142" s="83"/>
      <c r="C142" s="83"/>
      <c r="D142" s="31"/>
      <c r="E142" s="31"/>
      <c r="F142" s="31"/>
    </row>
    <row r="143" spans="1:6" x14ac:dyDescent="0.25">
      <c r="A143" s="83"/>
      <c r="C143" s="83"/>
      <c r="D143" s="31"/>
      <c r="E143" s="31"/>
      <c r="F143" s="31"/>
    </row>
    <row r="144" spans="1:6" x14ac:dyDescent="0.25">
      <c r="A144" s="83"/>
      <c r="C144" s="83"/>
      <c r="D144" s="31"/>
      <c r="E144" s="31"/>
      <c r="F144" s="31"/>
    </row>
    <row r="145" spans="1:6" x14ac:dyDescent="0.25">
      <c r="A145" s="83"/>
      <c r="C145" s="83"/>
      <c r="D145" s="31"/>
      <c r="E145" s="31"/>
      <c r="F145" s="31"/>
    </row>
    <row r="146" spans="1:6" x14ac:dyDescent="0.25">
      <c r="A146" s="83"/>
      <c r="C146" s="83"/>
      <c r="D146" s="31"/>
      <c r="E146" s="31"/>
      <c r="F146" s="31"/>
    </row>
    <row r="147" spans="1:6" x14ac:dyDescent="0.25">
      <c r="A147" s="83"/>
      <c r="C147" s="83"/>
      <c r="D147" s="31"/>
      <c r="E147" s="31"/>
      <c r="F147" s="31"/>
    </row>
    <row r="148" spans="1:6" x14ac:dyDescent="0.25">
      <c r="A148" s="83"/>
      <c r="C148" s="83"/>
      <c r="D148" s="31"/>
      <c r="E148" s="31"/>
      <c r="F148" s="31"/>
    </row>
    <row r="149" spans="1:6" x14ac:dyDescent="0.25">
      <c r="A149" s="83"/>
      <c r="C149" s="83"/>
      <c r="D149" s="31"/>
      <c r="E149" s="31"/>
      <c r="F149" s="31"/>
    </row>
    <row r="150" spans="1:6" x14ac:dyDescent="0.25">
      <c r="A150" s="83"/>
      <c r="C150" s="83"/>
      <c r="D150" s="31"/>
      <c r="E150" s="31"/>
      <c r="F150" s="31"/>
    </row>
    <row r="151" spans="1:6" x14ac:dyDescent="0.25">
      <c r="A151" s="83"/>
      <c r="C151" s="83"/>
      <c r="D151" s="31"/>
      <c r="E151" s="31"/>
      <c r="F151" s="31"/>
    </row>
    <row r="152" spans="1:6" x14ac:dyDescent="0.25">
      <c r="A152" s="83"/>
      <c r="C152" s="83"/>
      <c r="D152" s="31"/>
      <c r="E152" s="31"/>
      <c r="F152" s="31"/>
    </row>
    <row r="153" spans="1:6" x14ac:dyDescent="0.25">
      <c r="A153" s="83"/>
      <c r="C153" s="83"/>
      <c r="D153" s="31"/>
      <c r="E153" s="31"/>
      <c r="F153" s="31"/>
    </row>
    <row r="154" spans="1:6" x14ac:dyDescent="0.25">
      <c r="A154" s="83"/>
      <c r="C154" s="83"/>
      <c r="D154" s="31"/>
      <c r="E154" s="31"/>
      <c r="F154" s="31"/>
    </row>
    <row r="155" spans="1:6" x14ac:dyDescent="0.25">
      <c r="A155" s="83"/>
      <c r="C155" s="83"/>
      <c r="D155" s="31"/>
      <c r="E155" s="31"/>
      <c r="F155" s="31"/>
    </row>
    <row r="156" spans="1:6" x14ac:dyDescent="0.25">
      <c r="A156" s="83"/>
      <c r="C156" s="83"/>
      <c r="D156" s="31"/>
      <c r="E156" s="31"/>
      <c r="F156" s="31"/>
    </row>
    <row r="157" spans="1:6" x14ac:dyDescent="0.25">
      <c r="A157" s="83"/>
      <c r="C157" s="83"/>
      <c r="D157" s="31"/>
      <c r="E157" s="31"/>
      <c r="F157" s="31"/>
    </row>
    <row r="158" spans="1:6" x14ac:dyDescent="0.25">
      <c r="A158" s="83"/>
      <c r="C158" s="83"/>
      <c r="D158" s="31"/>
      <c r="E158" s="31"/>
      <c r="F158" s="31"/>
    </row>
    <row r="159" spans="1:6" x14ac:dyDescent="0.25">
      <c r="A159" s="83"/>
      <c r="C159" s="83"/>
      <c r="D159" s="31"/>
      <c r="E159" s="31"/>
      <c r="F159" s="31"/>
    </row>
    <row r="160" spans="1:6" x14ac:dyDescent="0.25">
      <c r="A160" s="83"/>
      <c r="C160" s="83"/>
      <c r="D160" s="31"/>
      <c r="E160" s="31"/>
      <c r="F160" s="31"/>
    </row>
    <row r="161" spans="1:6" x14ac:dyDescent="0.25">
      <c r="A161" s="83"/>
      <c r="C161" s="83"/>
      <c r="D161" s="31"/>
      <c r="E161" s="31"/>
      <c r="F161" s="31"/>
    </row>
    <row r="162" spans="1:6" x14ac:dyDescent="0.25">
      <c r="A162" s="83"/>
      <c r="C162" s="83"/>
      <c r="D162" s="31"/>
      <c r="E162" s="31"/>
      <c r="F162" s="31"/>
    </row>
    <row r="163" spans="1:6" x14ac:dyDescent="0.25">
      <c r="A163" s="83"/>
      <c r="C163" s="83"/>
      <c r="D163" s="31"/>
      <c r="E163" s="31"/>
      <c r="F163" s="31"/>
    </row>
    <row r="164" spans="1:6" x14ac:dyDescent="0.25">
      <c r="A164" s="83"/>
      <c r="C164" s="83"/>
      <c r="D164" s="31"/>
      <c r="E164" s="31"/>
      <c r="F164" s="31"/>
    </row>
    <row r="165" spans="1:6" x14ac:dyDescent="0.25">
      <c r="A165" s="83"/>
      <c r="C165" s="83"/>
      <c r="D165" s="31"/>
      <c r="E165" s="31"/>
      <c r="F165" s="31"/>
    </row>
    <row r="166" spans="1:6" x14ac:dyDescent="0.25">
      <c r="A166" s="83"/>
      <c r="C166" s="83"/>
      <c r="D166" s="31"/>
      <c r="E166" s="31"/>
      <c r="F166" s="31"/>
    </row>
    <row r="167" spans="1:6" x14ac:dyDescent="0.25">
      <c r="A167" s="83"/>
      <c r="C167" s="83"/>
      <c r="D167" s="31"/>
      <c r="E167" s="31"/>
      <c r="F167" s="31"/>
    </row>
    <row r="168" spans="1:6" x14ac:dyDescent="0.25">
      <c r="A168" s="83"/>
      <c r="C168" s="83"/>
      <c r="D168" s="31"/>
      <c r="E168" s="31"/>
      <c r="F168" s="31"/>
    </row>
    <row r="169" spans="1:6" x14ac:dyDescent="0.25">
      <c r="A169" s="83"/>
      <c r="C169" s="83"/>
      <c r="D169" s="31"/>
      <c r="E169" s="31"/>
      <c r="F169" s="31"/>
    </row>
    <row r="170" spans="1:6" x14ac:dyDescent="0.25">
      <c r="A170" s="83"/>
      <c r="C170" s="83"/>
      <c r="D170" s="31"/>
      <c r="E170" s="31"/>
      <c r="F170" s="31"/>
    </row>
    <row r="171" spans="1:6" x14ac:dyDescent="0.25">
      <c r="A171" s="83"/>
      <c r="C171" s="83"/>
      <c r="D171" s="31"/>
      <c r="E171" s="31"/>
      <c r="F171" s="31"/>
    </row>
    <row r="172" spans="1:6" x14ac:dyDescent="0.25">
      <c r="A172" s="83"/>
      <c r="C172" s="83"/>
      <c r="D172" s="31"/>
      <c r="E172" s="31"/>
      <c r="F172" s="31"/>
    </row>
    <row r="173" spans="1:6" x14ac:dyDescent="0.25">
      <c r="A173" s="83"/>
      <c r="C173" s="83"/>
      <c r="D173" s="31"/>
      <c r="E173" s="31"/>
      <c r="F173" s="31"/>
    </row>
    <row r="174" spans="1:6" x14ac:dyDescent="0.25">
      <c r="A174" s="83"/>
      <c r="C174" s="83"/>
      <c r="D174" s="31"/>
      <c r="E174" s="31"/>
      <c r="F174" s="31"/>
    </row>
    <row r="175" spans="1:6" x14ac:dyDescent="0.25">
      <c r="A175" s="83"/>
      <c r="C175" s="83"/>
      <c r="D175" s="31"/>
      <c r="E175" s="31"/>
      <c r="F175" s="31"/>
    </row>
    <row r="176" spans="1:6" x14ac:dyDescent="0.25">
      <c r="A176" s="83"/>
      <c r="C176" s="83"/>
      <c r="D176" s="31"/>
      <c r="E176" s="31"/>
      <c r="F176" s="31"/>
    </row>
    <row r="177" spans="1:6" x14ac:dyDescent="0.25">
      <c r="A177" s="83"/>
      <c r="C177" s="83"/>
      <c r="D177" s="31"/>
      <c r="E177" s="31"/>
      <c r="F177" s="31"/>
    </row>
    <row r="178" spans="1:6" x14ac:dyDescent="0.25">
      <c r="A178" s="83"/>
      <c r="C178" s="83"/>
      <c r="D178" s="31"/>
      <c r="E178" s="31"/>
      <c r="F178" s="31"/>
    </row>
    <row r="179" spans="1:6" x14ac:dyDescent="0.25">
      <c r="A179" s="83"/>
      <c r="C179" s="83"/>
      <c r="D179" s="31"/>
      <c r="E179" s="31"/>
      <c r="F179" s="31"/>
    </row>
    <row r="180" spans="1:6" x14ac:dyDescent="0.25">
      <c r="A180" s="83"/>
      <c r="C180" s="83"/>
      <c r="D180" s="31"/>
      <c r="E180" s="31"/>
      <c r="F180" s="31"/>
    </row>
    <row r="181" spans="1:6" x14ac:dyDescent="0.25">
      <c r="A181" s="83"/>
      <c r="C181" s="83"/>
      <c r="D181" s="31"/>
      <c r="E181" s="31"/>
      <c r="F181" s="31"/>
    </row>
    <row r="182" spans="1:6" x14ac:dyDescent="0.25">
      <c r="A182" s="83"/>
      <c r="C182" s="83"/>
      <c r="D182" s="31"/>
      <c r="E182" s="31"/>
      <c r="F182" s="31"/>
    </row>
    <row r="183" spans="1:6" x14ac:dyDescent="0.25">
      <c r="A183" s="83"/>
      <c r="C183" s="83"/>
      <c r="D183" s="31"/>
      <c r="E183" s="31"/>
      <c r="F183" s="31"/>
    </row>
    <row r="184" spans="1:6" x14ac:dyDescent="0.25">
      <c r="A184" s="83"/>
      <c r="C184" s="83"/>
      <c r="D184" s="31"/>
      <c r="E184" s="31"/>
      <c r="F184" s="31"/>
    </row>
    <row r="185" spans="1:6" x14ac:dyDescent="0.25">
      <c r="A185" s="83"/>
      <c r="C185" s="83"/>
      <c r="D185" s="31"/>
      <c r="E185" s="31"/>
      <c r="F185" s="31"/>
    </row>
    <row r="186" spans="1:6" x14ac:dyDescent="0.25">
      <c r="A186" s="83"/>
      <c r="C186" s="83"/>
      <c r="D186" s="31"/>
      <c r="E186" s="31"/>
      <c r="F186" s="31"/>
    </row>
    <row r="187" spans="1:6" x14ac:dyDescent="0.25">
      <c r="A187" s="83"/>
      <c r="C187" s="83"/>
      <c r="D187" s="31"/>
      <c r="E187" s="31"/>
      <c r="F187" s="31"/>
    </row>
    <row r="188" spans="1:6" x14ac:dyDescent="0.25">
      <c r="A188" s="83"/>
      <c r="C188" s="83"/>
      <c r="D188" s="31"/>
      <c r="E188" s="31"/>
      <c r="F188" s="31"/>
    </row>
    <row r="189" spans="1:6" x14ac:dyDescent="0.25">
      <c r="A189" s="83"/>
      <c r="C189" s="83"/>
      <c r="D189" s="31"/>
      <c r="E189" s="31"/>
      <c r="F189" s="31"/>
    </row>
    <row r="190" spans="1:6" x14ac:dyDescent="0.25">
      <c r="A190" s="83"/>
      <c r="C190" s="83"/>
      <c r="D190" s="31"/>
      <c r="E190" s="31"/>
      <c r="F190" s="31"/>
    </row>
    <row r="191" spans="1:6" x14ac:dyDescent="0.25">
      <c r="A191" s="83"/>
      <c r="C191" s="83"/>
      <c r="D191" s="31"/>
      <c r="E191" s="31"/>
      <c r="F191" s="31"/>
    </row>
    <row r="192" spans="1:6" x14ac:dyDescent="0.25">
      <c r="A192" s="83"/>
      <c r="C192" s="83"/>
      <c r="D192" s="31"/>
      <c r="E192" s="31"/>
      <c r="F192" s="31"/>
    </row>
    <row r="193" spans="1:6" x14ac:dyDescent="0.25">
      <c r="A193" s="83"/>
      <c r="C193" s="83"/>
      <c r="D193" s="31"/>
      <c r="E193" s="31"/>
      <c r="F193" s="31"/>
    </row>
    <row r="194" spans="1:6" x14ac:dyDescent="0.25">
      <c r="A194" s="83"/>
      <c r="C194" s="83"/>
      <c r="D194" s="31"/>
      <c r="E194" s="31"/>
      <c r="F194" s="31"/>
    </row>
    <row r="195" spans="1:6" x14ac:dyDescent="0.25">
      <c r="A195" s="83"/>
      <c r="C195" s="83"/>
      <c r="D195" s="31"/>
      <c r="E195" s="31"/>
      <c r="F195" s="31"/>
    </row>
    <row r="196" spans="1:6" x14ac:dyDescent="0.25">
      <c r="A196" s="83"/>
      <c r="C196" s="83"/>
      <c r="D196" s="31"/>
      <c r="E196" s="31"/>
      <c r="F196" s="31"/>
    </row>
    <row r="197" spans="1:6" x14ac:dyDescent="0.25">
      <c r="A197" s="83"/>
      <c r="C197" s="83"/>
      <c r="D197" s="31"/>
      <c r="E197" s="31"/>
      <c r="F197" s="31"/>
    </row>
    <row r="198" spans="1:6" x14ac:dyDescent="0.25">
      <c r="A198" s="83"/>
      <c r="C198" s="83"/>
      <c r="D198" s="31"/>
      <c r="E198" s="31"/>
      <c r="F198" s="31"/>
    </row>
    <row r="199" spans="1:6" x14ac:dyDescent="0.25">
      <c r="A199" s="83"/>
      <c r="C199" s="83"/>
      <c r="D199" s="31"/>
      <c r="E199" s="31"/>
      <c r="F199" s="31"/>
    </row>
    <row r="200" spans="1:6" x14ac:dyDescent="0.25">
      <c r="A200" s="83"/>
      <c r="C200" s="83"/>
      <c r="D200" s="31"/>
      <c r="E200" s="31"/>
      <c r="F200" s="31"/>
    </row>
    <row r="201" spans="1:6" x14ac:dyDescent="0.25">
      <c r="A201" s="83"/>
      <c r="C201" s="83"/>
      <c r="D201" s="31"/>
      <c r="E201" s="31"/>
      <c r="F201" s="31"/>
    </row>
    <row r="202" spans="1:6" x14ac:dyDescent="0.25">
      <c r="A202" s="83"/>
      <c r="C202" s="83"/>
      <c r="D202" s="31"/>
      <c r="E202" s="31"/>
      <c r="F202" s="31"/>
    </row>
    <row r="203" spans="1:6" x14ac:dyDescent="0.25">
      <c r="A203" s="83"/>
      <c r="C203" s="83"/>
      <c r="D203" s="31"/>
      <c r="E203" s="31"/>
      <c r="F203" s="31"/>
    </row>
    <row r="204" spans="1:6" x14ac:dyDescent="0.25">
      <c r="A204" s="83"/>
      <c r="C204" s="83"/>
      <c r="D204" s="31"/>
      <c r="E204" s="31"/>
      <c r="F204" s="31"/>
    </row>
    <row r="205" spans="1:6" x14ac:dyDescent="0.25">
      <c r="A205" s="83"/>
      <c r="C205" s="83"/>
      <c r="D205" s="31"/>
      <c r="E205" s="31"/>
      <c r="F205" s="31"/>
    </row>
    <row r="206" spans="1:6" x14ac:dyDescent="0.25">
      <c r="A206" s="83"/>
      <c r="C206" s="83"/>
      <c r="D206" s="31"/>
      <c r="E206" s="31"/>
      <c r="F206" s="31"/>
    </row>
    <row r="207" spans="1:6" x14ac:dyDescent="0.25">
      <c r="A207" s="83"/>
      <c r="C207" s="83"/>
      <c r="D207" s="31"/>
      <c r="E207" s="31"/>
      <c r="F207" s="31"/>
    </row>
    <row r="208" spans="1:6" x14ac:dyDescent="0.25">
      <c r="A208" s="83"/>
      <c r="C208" s="83"/>
      <c r="D208" s="31"/>
      <c r="E208" s="31"/>
      <c r="F208" s="31"/>
    </row>
    <row r="209" spans="1:6" x14ac:dyDescent="0.25">
      <c r="A209" s="83"/>
      <c r="C209" s="83"/>
      <c r="D209" s="31"/>
      <c r="E209" s="31"/>
      <c r="F209" s="31"/>
    </row>
    <row r="210" spans="1:6" x14ac:dyDescent="0.25">
      <c r="A210" s="83"/>
      <c r="C210" s="83"/>
      <c r="D210" s="31"/>
      <c r="E210" s="31"/>
      <c r="F210" s="31"/>
    </row>
    <row r="211" spans="1:6" x14ac:dyDescent="0.25">
      <c r="A211" s="83"/>
      <c r="C211" s="83"/>
      <c r="D211" s="31"/>
      <c r="E211" s="31"/>
      <c r="F211" s="31"/>
    </row>
    <row r="212" spans="1:6" x14ac:dyDescent="0.25">
      <c r="A212" s="83"/>
      <c r="C212" s="83"/>
      <c r="D212" s="31"/>
      <c r="E212" s="31"/>
      <c r="F212" s="31"/>
    </row>
    <row r="213" spans="1:6" x14ac:dyDescent="0.25">
      <c r="A213" s="83"/>
      <c r="C213" s="83"/>
      <c r="D213" s="31"/>
      <c r="E213" s="31"/>
      <c r="F213" s="31"/>
    </row>
    <row r="214" spans="1:6" x14ac:dyDescent="0.25">
      <c r="A214" s="83"/>
      <c r="C214" s="83"/>
      <c r="D214" s="31"/>
      <c r="E214" s="31"/>
      <c r="F214" s="31"/>
    </row>
    <row r="215" spans="1:6" x14ac:dyDescent="0.25">
      <c r="A215" s="83"/>
      <c r="C215" s="83"/>
      <c r="D215" s="31"/>
      <c r="E215" s="31"/>
      <c r="F215" s="31"/>
    </row>
    <row r="216" spans="1:6" x14ac:dyDescent="0.25">
      <c r="A216" s="83"/>
      <c r="C216" s="83"/>
      <c r="D216" s="31"/>
      <c r="E216" s="31"/>
      <c r="F216" s="31"/>
    </row>
    <row r="217" spans="1:6" x14ac:dyDescent="0.25">
      <c r="A217" s="83"/>
      <c r="C217" s="83"/>
      <c r="D217" s="31"/>
      <c r="E217" s="31"/>
      <c r="F217" s="31"/>
    </row>
    <row r="218" spans="1:6" x14ac:dyDescent="0.25">
      <c r="A218" s="83"/>
      <c r="C218" s="83"/>
      <c r="D218" s="31"/>
      <c r="E218" s="31"/>
      <c r="F218" s="31"/>
    </row>
    <row r="219" spans="1:6" x14ac:dyDescent="0.25">
      <c r="A219" s="83"/>
      <c r="C219" s="83"/>
      <c r="D219" s="31"/>
      <c r="E219" s="31"/>
      <c r="F219" s="31"/>
    </row>
    <row r="220" spans="1:6" x14ac:dyDescent="0.25">
      <c r="A220" s="83"/>
      <c r="C220" s="83"/>
      <c r="D220" s="31"/>
      <c r="E220" s="31"/>
      <c r="F220" s="31"/>
    </row>
    <row r="221" spans="1:6" x14ac:dyDescent="0.25">
      <c r="A221" s="83"/>
      <c r="C221" s="83"/>
      <c r="D221" s="31"/>
      <c r="E221" s="31"/>
      <c r="F221" s="31"/>
    </row>
    <row r="222" spans="1:6" x14ac:dyDescent="0.25">
      <c r="A222" s="83"/>
      <c r="C222" s="83"/>
      <c r="D222" s="31"/>
      <c r="E222" s="31"/>
      <c r="F222" s="31"/>
    </row>
    <row r="223" spans="1:6" x14ac:dyDescent="0.25">
      <c r="A223" s="83"/>
      <c r="C223" s="83"/>
      <c r="D223" s="31"/>
      <c r="E223" s="31"/>
      <c r="F223" s="31"/>
    </row>
    <row r="224" spans="1:6" x14ac:dyDescent="0.25">
      <c r="A224" s="83"/>
      <c r="C224" s="83"/>
      <c r="D224" s="31"/>
      <c r="E224" s="31"/>
      <c r="F224" s="31"/>
    </row>
    <row r="225" spans="1:6" x14ac:dyDescent="0.25">
      <c r="A225" s="83"/>
      <c r="C225" s="83"/>
      <c r="D225" s="31"/>
      <c r="E225" s="31"/>
      <c r="F225" s="31"/>
    </row>
    <row r="226" spans="1:6" x14ac:dyDescent="0.25">
      <c r="A226" s="83"/>
      <c r="C226" s="83"/>
      <c r="D226" s="31"/>
      <c r="E226" s="31"/>
      <c r="F226" s="31"/>
    </row>
    <row r="227" spans="1:6" x14ac:dyDescent="0.25">
      <c r="A227" s="83"/>
      <c r="C227" s="83"/>
      <c r="D227" s="31"/>
      <c r="E227" s="31"/>
      <c r="F227" s="31"/>
    </row>
    <row r="228" spans="1:6" x14ac:dyDescent="0.25">
      <c r="A228" s="83"/>
      <c r="C228" s="83"/>
      <c r="D228" s="31"/>
      <c r="E228" s="31"/>
      <c r="F228" s="31"/>
    </row>
    <row r="229" spans="1:6" x14ac:dyDescent="0.25">
      <c r="A229" s="83"/>
      <c r="C229" s="83"/>
      <c r="D229" s="31"/>
      <c r="E229" s="31"/>
      <c r="F229" s="31"/>
    </row>
    <row r="230" spans="1:6" x14ac:dyDescent="0.25">
      <c r="A230" s="83"/>
      <c r="C230" s="83"/>
      <c r="D230" s="31"/>
      <c r="E230" s="31"/>
      <c r="F230" s="31"/>
    </row>
    <row r="231" spans="1:6" x14ac:dyDescent="0.25">
      <c r="A231" s="83"/>
      <c r="C231" s="83"/>
      <c r="D231" s="31"/>
      <c r="E231" s="31"/>
      <c r="F231" s="31"/>
    </row>
    <row r="232" spans="1:6" x14ac:dyDescent="0.25">
      <c r="A232" s="83"/>
      <c r="C232" s="83"/>
      <c r="D232" s="31"/>
      <c r="E232" s="31"/>
      <c r="F232" s="31"/>
    </row>
    <row r="233" spans="1:6" x14ac:dyDescent="0.25">
      <c r="A233" s="83"/>
      <c r="C233" s="83"/>
      <c r="D233" s="31"/>
      <c r="E233" s="31"/>
      <c r="F233" s="31"/>
    </row>
    <row r="234" spans="1:6" x14ac:dyDescent="0.25">
      <c r="A234" s="83"/>
      <c r="C234" s="83"/>
      <c r="D234" s="31"/>
      <c r="E234" s="31"/>
      <c r="F234" s="31"/>
    </row>
    <row r="235" spans="1:6" x14ac:dyDescent="0.25">
      <c r="A235" s="83"/>
      <c r="C235" s="83"/>
      <c r="D235" s="31"/>
      <c r="E235" s="31"/>
      <c r="F235" s="31"/>
    </row>
    <row r="236" spans="1:6" x14ac:dyDescent="0.25">
      <c r="A236" s="83"/>
      <c r="C236" s="83"/>
      <c r="D236" s="31"/>
      <c r="E236" s="31"/>
      <c r="F236" s="31"/>
    </row>
    <row r="237" spans="1:6" x14ac:dyDescent="0.25">
      <c r="A237" s="83"/>
      <c r="C237" s="83"/>
      <c r="D237" s="31"/>
      <c r="E237" s="31"/>
      <c r="F237" s="31"/>
    </row>
    <row r="238" spans="1:6" x14ac:dyDescent="0.25">
      <c r="A238" s="83"/>
      <c r="C238" s="83"/>
      <c r="D238" s="31"/>
      <c r="E238" s="31"/>
      <c r="F238" s="31"/>
    </row>
    <row r="239" spans="1:6" x14ac:dyDescent="0.25">
      <c r="A239" s="83"/>
      <c r="C239" s="83"/>
      <c r="D239" s="31"/>
      <c r="E239" s="31"/>
      <c r="F239" s="31"/>
    </row>
    <row r="240" spans="1:6" x14ac:dyDescent="0.25">
      <c r="A240" s="83"/>
      <c r="C240" s="83"/>
      <c r="D240" s="31"/>
      <c r="E240" s="31"/>
      <c r="F240" s="31"/>
    </row>
    <row r="241" spans="1:6" x14ac:dyDescent="0.25">
      <c r="A241" s="83"/>
      <c r="C241" s="83"/>
      <c r="D241" s="31"/>
      <c r="E241" s="31"/>
      <c r="F241" s="31"/>
    </row>
    <row r="242" spans="1:6" x14ac:dyDescent="0.25">
      <c r="A242" s="83"/>
      <c r="C242" s="83"/>
      <c r="D242" s="31"/>
      <c r="E242" s="31"/>
      <c r="F242" s="31"/>
    </row>
    <row r="243" spans="1:6" x14ac:dyDescent="0.25">
      <c r="A243" s="83"/>
      <c r="C243" s="83"/>
      <c r="D243" s="31"/>
      <c r="E243" s="31"/>
      <c r="F243" s="31"/>
    </row>
    <row r="244" spans="1:6" x14ac:dyDescent="0.25">
      <c r="A244" s="83"/>
      <c r="C244" s="83"/>
      <c r="D244" s="31"/>
      <c r="E244" s="31"/>
      <c r="F244" s="31"/>
    </row>
    <row r="245" spans="1:6" x14ac:dyDescent="0.25">
      <c r="A245" s="83"/>
      <c r="C245" s="83"/>
      <c r="D245" s="31"/>
      <c r="E245" s="31"/>
      <c r="F245" s="31"/>
    </row>
    <row r="246" spans="1:6" x14ac:dyDescent="0.25">
      <c r="A246" s="83"/>
      <c r="C246" s="83"/>
      <c r="D246" s="31"/>
      <c r="E246" s="31"/>
      <c r="F246" s="31"/>
    </row>
    <row r="247" spans="1:6" x14ac:dyDescent="0.25">
      <c r="A247" s="83"/>
      <c r="C247" s="83"/>
      <c r="D247" s="31"/>
      <c r="E247" s="31"/>
      <c r="F247" s="31"/>
    </row>
    <row r="248" spans="1:6" x14ac:dyDescent="0.25">
      <c r="A248" s="83"/>
      <c r="C248" s="83"/>
      <c r="D248" s="31"/>
      <c r="E248" s="31"/>
      <c r="F248" s="31"/>
    </row>
    <row r="249" spans="1:6" x14ac:dyDescent="0.25">
      <c r="A249" s="83"/>
      <c r="C249" s="83"/>
      <c r="D249" s="31"/>
      <c r="E249" s="31"/>
      <c r="F249" s="31"/>
    </row>
    <row r="250" spans="1:6" x14ac:dyDescent="0.25">
      <c r="A250" s="83"/>
      <c r="C250" s="83"/>
      <c r="D250" s="31"/>
      <c r="E250" s="31"/>
      <c r="F250" s="31"/>
    </row>
    <row r="251" spans="1:6" x14ac:dyDescent="0.25">
      <c r="A251" s="83"/>
      <c r="C251" s="83"/>
      <c r="D251" s="31"/>
      <c r="E251" s="31"/>
      <c r="F251" s="31"/>
    </row>
    <row r="252" spans="1:6" x14ac:dyDescent="0.25">
      <c r="A252" s="83"/>
      <c r="C252" s="83"/>
      <c r="D252" s="31"/>
      <c r="E252" s="31"/>
      <c r="F252" s="31"/>
    </row>
    <row r="253" spans="1:6" x14ac:dyDescent="0.25">
      <c r="A253" s="83"/>
      <c r="C253" s="83"/>
      <c r="D253" s="31"/>
      <c r="E253" s="31"/>
      <c r="F253" s="31"/>
    </row>
    <row r="254" spans="1:6" x14ac:dyDescent="0.25">
      <c r="A254" s="83"/>
      <c r="C254" s="83"/>
      <c r="D254" s="31"/>
      <c r="E254" s="31"/>
      <c r="F254" s="31"/>
    </row>
    <row r="255" spans="1:6" x14ac:dyDescent="0.25">
      <c r="A255" s="83"/>
      <c r="C255" s="83"/>
      <c r="D255" s="31"/>
      <c r="E255" s="31"/>
      <c r="F255" s="31"/>
    </row>
    <row r="256" spans="1:6" x14ac:dyDescent="0.25">
      <c r="A256" s="83"/>
      <c r="C256" s="83"/>
      <c r="D256" s="31"/>
      <c r="E256" s="31"/>
      <c r="F256" s="31"/>
    </row>
    <row r="257" spans="1:6" x14ac:dyDescent="0.25">
      <c r="A257" s="83"/>
      <c r="C257" s="83"/>
      <c r="D257" s="31"/>
      <c r="E257" s="31"/>
      <c r="F257" s="31"/>
    </row>
    <row r="258" spans="1:6" x14ac:dyDescent="0.25">
      <c r="A258" s="83"/>
      <c r="C258" s="83"/>
      <c r="D258" s="31"/>
      <c r="E258" s="31"/>
      <c r="F258" s="31"/>
    </row>
    <row r="259" spans="1:6" x14ac:dyDescent="0.25">
      <c r="A259" s="83"/>
      <c r="C259" s="83"/>
      <c r="D259" s="31"/>
      <c r="E259" s="31"/>
      <c r="F259" s="31"/>
    </row>
    <row r="260" spans="1:6" x14ac:dyDescent="0.25">
      <c r="A260" s="83"/>
      <c r="C260" s="83"/>
      <c r="D260" s="31"/>
      <c r="E260" s="31"/>
      <c r="F260" s="31"/>
    </row>
    <row r="261" spans="1:6" x14ac:dyDescent="0.25">
      <c r="A261" s="83"/>
      <c r="C261" s="83"/>
      <c r="D261" s="31"/>
      <c r="E261" s="31"/>
      <c r="F261" s="31"/>
    </row>
    <row r="262" spans="1:6" x14ac:dyDescent="0.25">
      <c r="A262" s="83"/>
      <c r="C262" s="83"/>
      <c r="D262" s="31"/>
      <c r="E262" s="31"/>
      <c r="F262" s="31"/>
    </row>
    <row r="263" spans="1:6" x14ac:dyDescent="0.25">
      <c r="A263" s="83"/>
      <c r="C263" s="83"/>
      <c r="D263" s="31"/>
      <c r="E263" s="31"/>
      <c r="F263" s="31"/>
    </row>
    <row r="264" spans="1:6" x14ac:dyDescent="0.25">
      <c r="A264" s="83"/>
      <c r="C264" s="83"/>
      <c r="D264" s="31"/>
      <c r="E264" s="31"/>
      <c r="F264" s="31"/>
    </row>
    <row r="265" spans="1:6" x14ac:dyDescent="0.25">
      <c r="A265" s="83"/>
      <c r="C265" s="83"/>
      <c r="D265" s="31"/>
      <c r="E265" s="31"/>
      <c r="F265" s="31"/>
    </row>
    <row r="266" spans="1:6" x14ac:dyDescent="0.25">
      <c r="A266" s="83"/>
      <c r="C266" s="83"/>
      <c r="D266" s="31"/>
      <c r="E266" s="31"/>
      <c r="F266" s="31"/>
    </row>
    <row r="267" spans="1:6" x14ac:dyDescent="0.25">
      <c r="A267" s="83"/>
      <c r="C267" s="83"/>
      <c r="D267" s="31"/>
      <c r="E267" s="31"/>
      <c r="F267" s="31"/>
    </row>
    <row r="268" spans="1:6" x14ac:dyDescent="0.25">
      <c r="A268" s="83"/>
      <c r="C268" s="83"/>
      <c r="D268" s="31"/>
      <c r="E268" s="31"/>
      <c r="F268" s="31"/>
    </row>
    <row r="269" spans="1:6" x14ac:dyDescent="0.25">
      <c r="A269" s="83"/>
      <c r="C269" s="83"/>
      <c r="D269" s="31"/>
      <c r="E269" s="31"/>
      <c r="F269" s="31"/>
    </row>
    <row r="270" spans="1:6" x14ac:dyDescent="0.25">
      <c r="A270" s="83"/>
      <c r="C270" s="83"/>
      <c r="D270" s="31"/>
      <c r="E270" s="31"/>
      <c r="F270" s="31"/>
    </row>
    <row r="271" spans="1:6" x14ac:dyDescent="0.25">
      <c r="A271" s="83"/>
      <c r="C271" s="83"/>
      <c r="D271" s="31"/>
      <c r="E271" s="31"/>
      <c r="F271" s="31"/>
    </row>
    <row r="272" spans="1:6" x14ac:dyDescent="0.25">
      <c r="A272" s="83"/>
      <c r="C272" s="83"/>
      <c r="D272" s="31"/>
      <c r="E272" s="31"/>
      <c r="F272" s="31"/>
    </row>
    <row r="273" spans="1:6" x14ac:dyDescent="0.25">
      <c r="A273" s="83"/>
      <c r="C273" s="83"/>
      <c r="D273" s="31"/>
      <c r="E273" s="31"/>
      <c r="F273" s="31"/>
    </row>
    <row r="274" spans="1:6" x14ac:dyDescent="0.25">
      <c r="A274" s="83"/>
      <c r="C274" s="83"/>
      <c r="D274" s="31"/>
      <c r="E274" s="31"/>
      <c r="F274" s="31"/>
    </row>
    <row r="275" spans="1:6" x14ac:dyDescent="0.25">
      <c r="A275" s="83"/>
      <c r="C275" s="83"/>
      <c r="D275" s="31"/>
      <c r="E275" s="31"/>
      <c r="F275" s="31"/>
    </row>
    <row r="276" spans="1:6" x14ac:dyDescent="0.25">
      <c r="A276" s="83"/>
      <c r="C276" s="83"/>
      <c r="D276" s="31"/>
      <c r="E276" s="31"/>
      <c r="F276" s="31"/>
    </row>
    <row r="277" spans="1:6" x14ac:dyDescent="0.25">
      <c r="A277" s="83"/>
      <c r="C277" s="83"/>
      <c r="D277" s="31"/>
      <c r="E277" s="31"/>
      <c r="F277" s="31"/>
    </row>
    <row r="278" spans="1:6" x14ac:dyDescent="0.25">
      <c r="A278" s="83"/>
      <c r="C278" s="83"/>
      <c r="D278" s="31"/>
      <c r="E278" s="31"/>
      <c r="F278" s="31"/>
    </row>
    <row r="279" spans="1:6" x14ac:dyDescent="0.25">
      <c r="A279" s="83"/>
      <c r="C279" s="83"/>
      <c r="D279" s="31"/>
      <c r="E279" s="31"/>
      <c r="F279" s="31"/>
    </row>
    <row r="280" spans="1:6" x14ac:dyDescent="0.25">
      <c r="A280" s="83"/>
      <c r="C280" s="83"/>
      <c r="D280" s="31"/>
      <c r="E280" s="31"/>
      <c r="F280" s="31"/>
    </row>
    <row r="281" spans="1:6" x14ac:dyDescent="0.25">
      <c r="A281" s="83"/>
      <c r="C281" s="83"/>
      <c r="D281" s="31"/>
      <c r="E281" s="31"/>
      <c r="F281" s="31"/>
    </row>
    <row r="282" spans="1:6" x14ac:dyDescent="0.25">
      <c r="A282" s="83"/>
      <c r="C282" s="83"/>
      <c r="D282" s="31"/>
      <c r="E282" s="31"/>
      <c r="F282" s="31"/>
    </row>
    <row r="283" spans="1:6" x14ac:dyDescent="0.25">
      <c r="A283" s="83"/>
      <c r="C283" s="83"/>
      <c r="D283" s="31"/>
      <c r="E283" s="31"/>
      <c r="F283" s="31"/>
    </row>
    <row r="284" spans="1:6" x14ac:dyDescent="0.25">
      <c r="A284" s="83"/>
      <c r="C284" s="83"/>
      <c r="D284" s="31"/>
      <c r="E284" s="31"/>
      <c r="F284" s="31"/>
    </row>
    <row r="285" spans="1:6" x14ac:dyDescent="0.25">
      <c r="A285" s="83"/>
      <c r="C285" s="83"/>
      <c r="D285" s="31"/>
      <c r="E285" s="31"/>
      <c r="F285" s="31"/>
    </row>
    <row r="286" spans="1:6" x14ac:dyDescent="0.25">
      <c r="A286" s="83"/>
      <c r="C286" s="83"/>
      <c r="D286" s="31"/>
      <c r="E286" s="31"/>
      <c r="F286" s="31"/>
    </row>
    <row r="287" spans="1:6" x14ac:dyDescent="0.25">
      <c r="A287" s="83"/>
      <c r="C287" s="83"/>
      <c r="D287" s="31"/>
      <c r="E287" s="31"/>
      <c r="F287" s="31"/>
    </row>
    <row r="288" spans="1:6" x14ac:dyDescent="0.25">
      <c r="A288" s="83"/>
      <c r="C288" s="83"/>
      <c r="D288" s="31"/>
      <c r="E288" s="31"/>
      <c r="F288" s="31"/>
    </row>
    <row r="289" spans="1:6" x14ac:dyDescent="0.25">
      <c r="A289" s="83"/>
      <c r="C289" s="83"/>
      <c r="D289" s="31"/>
      <c r="E289" s="31"/>
      <c r="F289" s="31"/>
    </row>
    <row r="290" spans="1:6" x14ac:dyDescent="0.25">
      <c r="A290" s="83"/>
      <c r="C290" s="83"/>
      <c r="D290" s="31"/>
      <c r="E290" s="31"/>
      <c r="F290" s="31"/>
    </row>
    <row r="291" spans="1:6" x14ac:dyDescent="0.25">
      <c r="A291" s="83"/>
      <c r="C291" s="83"/>
      <c r="D291" s="31"/>
      <c r="E291" s="31"/>
      <c r="F291" s="31"/>
    </row>
    <row r="292" spans="1:6" x14ac:dyDescent="0.25">
      <c r="A292" s="83"/>
      <c r="C292" s="83"/>
      <c r="D292" s="31"/>
      <c r="E292" s="31"/>
      <c r="F292" s="31"/>
    </row>
    <row r="293" spans="1:6" x14ac:dyDescent="0.25">
      <c r="A293" s="83"/>
      <c r="C293" s="83"/>
      <c r="D293" s="31"/>
      <c r="E293" s="31"/>
      <c r="F293" s="31"/>
    </row>
    <row r="294" spans="1:6" x14ac:dyDescent="0.25">
      <c r="A294" s="83"/>
      <c r="C294" s="83"/>
      <c r="D294" s="31"/>
      <c r="E294" s="31"/>
      <c r="F294" s="31"/>
    </row>
    <row r="295" spans="1:6" x14ac:dyDescent="0.25">
      <c r="A295" s="83"/>
      <c r="C295" s="83"/>
      <c r="D295" s="31"/>
      <c r="E295" s="31"/>
      <c r="F295" s="31"/>
    </row>
    <row r="296" spans="1:6" x14ac:dyDescent="0.25">
      <c r="A296" s="83"/>
      <c r="C296" s="83"/>
      <c r="D296" s="31"/>
      <c r="E296" s="31"/>
      <c r="F296" s="31"/>
    </row>
    <row r="297" spans="1:6" x14ac:dyDescent="0.25">
      <c r="A297" s="83"/>
      <c r="C297" s="83"/>
      <c r="D297" s="31"/>
      <c r="E297" s="31"/>
      <c r="F297" s="31"/>
    </row>
    <row r="298" spans="1:6" x14ac:dyDescent="0.25">
      <c r="A298" s="83"/>
      <c r="C298" s="83"/>
      <c r="D298" s="31"/>
      <c r="E298" s="31"/>
      <c r="F298" s="31"/>
    </row>
    <row r="299" spans="1:6" x14ac:dyDescent="0.25">
      <c r="A299" s="83"/>
      <c r="C299" s="83"/>
      <c r="D299" s="31"/>
      <c r="E299" s="31"/>
      <c r="F299" s="31"/>
    </row>
    <row r="300" spans="1:6" x14ac:dyDescent="0.25">
      <c r="A300" s="83"/>
      <c r="C300" s="83"/>
      <c r="D300" s="31"/>
      <c r="E300" s="31"/>
      <c r="F300" s="31"/>
    </row>
    <row r="301" spans="1:6" x14ac:dyDescent="0.25">
      <c r="A301" s="83"/>
      <c r="C301" s="83"/>
      <c r="D301" s="31"/>
      <c r="E301" s="31"/>
      <c r="F301" s="31"/>
    </row>
    <row r="302" spans="1:6" x14ac:dyDescent="0.25">
      <c r="A302" s="83"/>
      <c r="C302" s="83"/>
      <c r="D302" s="31"/>
      <c r="E302" s="31"/>
      <c r="F302" s="31"/>
    </row>
    <row r="303" spans="1:6" x14ac:dyDescent="0.25">
      <c r="A303" s="83"/>
      <c r="C303" s="83"/>
      <c r="D303" s="31"/>
      <c r="E303" s="31"/>
      <c r="F303" s="31"/>
    </row>
    <row r="304" spans="1:6" x14ac:dyDescent="0.25">
      <c r="A304" s="83"/>
      <c r="C304" s="83"/>
      <c r="D304" s="31"/>
      <c r="E304" s="31"/>
      <c r="F304" s="31"/>
    </row>
    <row r="305" spans="1:6" x14ac:dyDescent="0.25">
      <c r="A305" s="83"/>
      <c r="C305" s="83"/>
      <c r="D305" s="31"/>
      <c r="E305" s="31"/>
      <c r="F305" s="31"/>
    </row>
    <row r="306" spans="1:6" x14ac:dyDescent="0.25">
      <c r="A306" s="83"/>
      <c r="C306" s="83"/>
      <c r="D306" s="31"/>
      <c r="E306" s="31"/>
      <c r="F306" s="31"/>
    </row>
    <row r="307" spans="1:6" x14ac:dyDescent="0.25">
      <c r="A307" s="83"/>
      <c r="C307" s="83"/>
      <c r="D307" s="31"/>
      <c r="E307" s="31"/>
      <c r="F307" s="31"/>
    </row>
    <row r="308" spans="1:6" x14ac:dyDescent="0.25">
      <c r="A308" s="83"/>
      <c r="C308" s="83"/>
      <c r="D308" s="31"/>
      <c r="E308" s="31"/>
      <c r="F308" s="31"/>
    </row>
    <row r="309" spans="1:6" x14ac:dyDescent="0.25">
      <c r="A309" s="83"/>
      <c r="C309" s="83"/>
      <c r="D309" s="31"/>
      <c r="E309" s="31"/>
      <c r="F309" s="31"/>
    </row>
    <row r="310" spans="1:6" x14ac:dyDescent="0.25">
      <c r="A310" s="83"/>
      <c r="C310" s="83"/>
      <c r="D310" s="31"/>
      <c r="E310" s="31"/>
      <c r="F310" s="31"/>
    </row>
    <row r="311" spans="1:6" x14ac:dyDescent="0.25">
      <c r="A311" s="83"/>
      <c r="C311" s="83"/>
      <c r="D311" s="31"/>
      <c r="E311" s="31"/>
      <c r="F311" s="31"/>
    </row>
    <row r="312" spans="1:6" x14ac:dyDescent="0.25">
      <c r="A312" s="83"/>
      <c r="C312" s="83"/>
      <c r="D312" s="31"/>
      <c r="E312" s="31"/>
      <c r="F312" s="31"/>
    </row>
    <row r="313" spans="1:6" x14ac:dyDescent="0.25">
      <c r="A313" s="83"/>
      <c r="C313" s="83"/>
      <c r="D313" s="31"/>
      <c r="E313" s="31"/>
      <c r="F313" s="31"/>
    </row>
    <row r="314" spans="1:6" x14ac:dyDescent="0.25">
      <c r="A314" s="83"/>
      <c r="C314" s="83"/>
      <c r="D314" s="31"/>
      <c r="E314" s="31"/>
      <c r="F314" s="31"/>
    </row>
    <row r="315" spans="1:6" x14ac:dyDescent="0.25">
      <c r="A315" s="83"/>
      <c r="C315" s="83"/>
      <c r="D315" s="31"/>
      <c r="E315" s="31"/>
      <c r="F315" s="31"/>
    </row>
    <row r="316" spans="1:6" x14ac:dyDescent="0.25">
      <c r="A316" s="83"/>
      <c r="C316" s="83"/>
      <c r="D316" s="31"/>
      <c r="E316" s="31"/>
      <c r="F316" s="31"/>
    </row>
    <row r="317" spans="1:6" x14ac:dyDescent="0.25">
      <c r="A317" s="83"/>
      <c r="C317" s="83"/>
      <c r="D317" s="31"/>
      <c r="E317" s="31"/>
      <c r="F317" s="31"/>
    </row>
    <row r="318" spans="1:6" x14ac:dyDescent="0.25">
      <c r="A318" s="83"/>
      <c r="C318" s="83"/>
      <c r="D318" s="31"/>
      <c r="E318" s="31"/>
      <c r="F318" s="31"/>
    </row>
    <row r="319" spans="1:6" x14ac:dyDescent="0.25">
      <c r="A319" s="83"/>
      <c r="C319" s="83"/>
      <c r="D319" s="31"/>
      <c r="E319" s="31"/>
      <c r="F319" s="31"/>
    </row>
    <row r="320" spans="1:6" x14ac:dyDescent="0.25">
      <c r="A320" s="83"/>
      <c r="C320" s="83"/>
      <c r="D320" s="31"/>
      <c r="E320" s="31"/>
      <c r="F320" s="31"/>
    </row>
    <row r="321" spans="1:6" x14ac:dyDescent="0.25">
      <c r="A321" s="83"/>
      <c r="C321" s="83"/>
      <c r="D321" s="31"/>
      <c r="E321" s="31"/>
      <c r="F321" s="31"/>
    </row>
    <row r="322" spans="1:6" x14ac:dyDescent="0.25">
      <c r="A322" s="83"/>
      <c r="C322" s="83"/>
      <c r="D322" s="31"/>
      <c r="E322" s="31"/>
      <c r="F322" s="31"/>
    </row>
    <row r="323" spans="1:6" x14ac:dyDescent="0.25">
      <c r="A323" s="83"/>
      <c r="C323" s="83"/>
      <c r="D323" s="31"/>
      <c r="E323" s="31"/>
      <c r="F323" s="31"/>
    </row>
    <row r="324" spans="1:6" x14ac:dyDescent="0.25">
      <c r="A324" s="83"/>
      <c r="C324" s="83"/>
      <c r="D324" s="31"/>
      <c r="E324" s="31"/>
      <c r="F324" s="31"/>
    </row>
    <row r="325" spans="1:6" x14ac:dyDescent="0.25">
      <c r="A325" s="83"/>
      <c r="C325" s="83"/>
      <c r="D325" s="31"/>
      <c r="E325" s="31"/>
      <c r="F325" s="31"/>
    </row>
    <row r="326" spans="1:6" x14ac:dyDescent="0.25">
      <c r="A326" s="83"/>
      <c r="C326" s="83"/>
      <c r="D326" s="31"/>
      <c r="E326" s="31"/>
      <c r="F326" s="31"/>
    </row>
    <row r="327" spans="1:6" x14ac:dyDescent="0.25">
      <c r="A327" s="83"/>
      <c r="C327" s="83"/>
      <c r="D327" s="31"/>
      <c r="E327" s="31"/>
      <c r="F327" s="31"/>
    </row>
    <row r="328" spans="1:6" x14ac:dyDescent="0.25">
      <c r="A328" s="83"/>
      <c r="C328" s="83"/>
      <c r="D328" s="31"/>
      <c r="E328" s="31"/>
      <c r="F328" s="31"/>
    </row>
    <row r="329" spans="1:6" x14ac:dyDescent="0.25">
      <c r="A329" s="83"/>
      <c r="C329" s="83"/>
      <c r="D329" s="31"/>
      <c r="E329" s="31"/>
      <c r="F329" s="31"/>
    </row>
    <row r="330" spans="1:6" x14ac:dyDescent="0.25">
      <c r="A330" s="83"/>
      <c r="C330" s="83"/>
      <c r="D330" s="31"/>
      <c r="E330" s="31"/>
      <c r="F330" s="31"/>
    </row>
    <row r="331" spans="1:6" x14ac:dyDescent="0.25">
      <c r="A331" s="83"/>
      <c r="C331" s="83"/>
      <c r="D331" s="31"/>
      <c r="E331" s="31"/>
      <c r="F331" s="31"/>
    </row>
    <row r="332" spans="1:6" x14ac:dyDescent="0.25">
      <c r="A332" s="83"/>
      <c r="C332" s="83"/>
      <c r="D332" s="31"/>
      <c r="E332" s="31"/>
      <c r="F332" s="31"/>
    </row>
    <row r="333" spans="1:6" x14ac:dyDescent="0.25">
      <c r="A333" s="83"/>
      <c r="C333" s="83"/>
      <c r="D333" s="31"/>
      <c r="E333" s="31"/>
      <c r="F333" s="31"/>
    </row>
    <row r="334" spans="1:6" x14ac:dyDescent="0.25">
      <c r="A334" s="83"/>
      <c r="C334" s="83"/>
      <c r="D334" s="31"/>
      <c r="E334" s="31"/>
      <c r="F334" s="31"/>
    </row>
    <row r="335" spans="1:6" x14ac:dyDescent="0.25">
      <c r="A335" s="83"/>
      <c r="C335" s="83"/>
      <c r="D335" s="31"/>
      <c r="E335" s="31"/>
      <c r="F335" s="31"/>
    </row>
    <row r="336" spans="1:6" x14ac:dyDescent="0.25">
      <c r="A336" s="83"/>
      <c r="C336" s="83"/>
      <c r="D336" s="31"/>
      <c r="E336" s="31"/>
      <c r="F336" s="31"/>
    </row>
    <row r="337" spans="1:6" x14ac:dyDescent="0.25">
      <c r="A337" s="83"/>
      <c r="C337" s="83"/>
      <c r="D337" s="31"/>
      <c r="E337" s="31"/>
      <c r="F337" s="31"/>
    </row>
    <row r="338" spans="1:6" x14ac:dyDescent="0.25">
      <c r="A338" s="83"/>
      <c r="C338" s="83"/>
      <c r="D338" s="31"/>
      <c r="E338" s="31"/>
      <c r="F338" s="31"/>
    </row>
    <row r="339" spans="1:6" x14ac:dyDescent="0.25">
      <c r="A339" s="83"/>
      <c r="C339" s="83"/>
      <c r="D339" s="31"/>
      <c r="E339" s="31"/>
      <c r="F339" s="31"/>
    </row>
    <row r="340" spans="1:6" x14ac:dyDescent="0.25">
      <c r="A340" s="83"/>
      <c r="C340" s="83"/>
      <c r="D340" s="31"/>
      <c r="E340" s="31"/>
      <c r="F340" s="31"/>
    </row>
    <row r="341" spans="1:6" x14ac:dyDescent="0.25">
      <c r="A341" s="83"/>
      <c r="C341" s="83"/>
      <c r="D341" s="31"/>
      <c r="E341" s="31"/>
      <c r="F341" s="31"/>
    </row>
    <row r="342" spans="1:6" x14ac:dyDescent="0.25">
      <c r="A342" s="83"/>
      <c r="C342" s="83"/>
      <c r="D342" s="31"/>
      <c r="E342" s="31"/>
      <c r="F342" s="31"/>
    </row>
    <row r="343" spans="1:6" x14ac:dyDescent="0.25">
      <c r="A343" s="83"/>
      <c r="C343" s="83"/>
      <c r="D343" s="31"/>
      <c r="E343" s="31"/>
      <c r="F343" s="31"/>
    </row>
    <row r="344" spans="1:6" x14ac:dyDescent="0.25">
      <c r="A344" s="83"/>
      <c r="C344" s="83"/>
      <c r="D344" s="31"/>
      <c r="E344" s="31"/>
      <c r="F344" s="31"/>
    </row>
    <row r="345" spans="1:6" x14ac:dyDescent="0.25">
      <c r="A345" s="83"/>
      <c r="C345" s="83"/>
      <c r="D345" s="31"/>
      <c r="E345" s="31"/>
      <c r="F345" s="31"/>
    </row>
    <row r="346" spans="1:6" x14ac:dyDescent="0.25">
      <c r="A346" s="83"/>
      <c r="C346" s="83"/>
      <c r="D346" s="31"/>
      <c r="E346" s="31"/>
      <c r="F346" s="31"/>
    </row>
    <row r="347" spans="1:6" x14ac:dyDescent="0.25">
      <c r="A347" s="83"/>
      <c r="C347" s="83"/>
      <c r="D347" s="31"/>
      <c r="E347" s="31"/>
      <c r="F347" s="31"/>
    </row>
    <row r="348" spans="1:6" x14ac:dyDescent="0.25">
      <c r="A348" s="83"/>
      <c r="C348" s="83"/>
      <c r="D348" s="31"/>
      <c r="E348" s="31"/>
      <c r="F348" s="31"/>
    </row>
    <row r="349" spans="1:6" x14ac:dyDescent="0.25">
      <c r="A349" s="83"/>
      <c r="C349" s="83"/>
      <c r="D349" s="31"/>
      <c r="E349" s="31"/>
      <c r="F349" s="31"/>
    </row>
    <row r="350" spans="1:6" x14ac:dyDescent="0.25">
      <c r="A350" s="83"/>
      <c r="C350" s="83"/>
      <c r="D350" s="31"/>
      <c r="E350" s="31"/>
      <c r="F350" s="31"/>
    </row>
    <row r="351" spans="1:6" x14ac:dyDescent="0.25">
      <c r="A351" s="83"/>
      <c r="C351" s="83"/>
      <c r="D351" s="31"/>
      <c r="E351" s="31"/>
      <c r="F351" s="31"/>
    </row>
    <row r="352" spans="1:6" x14ac:dyDescent="0.25">
      <c r="A352" s="83"/>
      <c r="C352" s="83"/>
      <c r="D352" s="31"/>
      <c r="E352" s="31"/>
      <c r="F352" s="31"/>
    </row>
    <row r="353" spans="1:6" x14ac:dyDescent="0.25">
      <c r="A353" s="83"/>
      <c r="C353" s="83"/>
      <c r="D353" s="31"/>
      <c r="E353" s="31"/>
      <c r="F353" s="31"/>
    </row>
    <row r="354" spans="1:6" x14ac:dyDescent="0.25">
      <c r="A354" s="83"/>
      <c r="C354" s="83"/>
      <c r="D354" s="31"/>
      <c r="E354" s="31"/>
      <c r="F354" s="31"/>
    </row>
    <row r="355" spans="1:6" x14ac:dyDescent="0.25">
      <c r="A355" s="83"/>
      <c r="C355" s="83"/>
      <c r="D355" s="31"/>
      <c r="E355" s="31"/>
      <c r="F355" s="31"/>
    </row>
    <row r="356" spans="1:6" x14ac:dyDescent="0.25">
      <c r="A356" s="83"/>
      <c r="C356" s="83"/>
      <c r="D356" s="31"/>
      <c r="E356" s="31"/>
      <c r="F356" s="31"/>
    </row>
    <row r="357" spans="1:6" x14ac:dyDescent="0.25">
      <c r="A357" s="83"/>
      <c r="C357" s="83"/>
      <c r="D357" s="31"/>
      <c r="E357" s="31"/>
      <c r="F357" s="31"/>
    </row>
    <row r="358" spans="1:6" x14ac:dyDescent="0.25">
      <c r="A358" s="83"/>
      <c r="C358" s="83"/>
      <c r="D358" s="31"/>
      <c r="E358" s="31"/>
      <c r="F358" s="31"/>
    </row>
    <row r="359" spans="1:6" x14ac:dyDescent="0.25">
      <c r="A359" s="83"/>
      <c r="C359" s="83"/>
      <c r="D359" s="31"/>
      <c r="E359" s="31"/>
      <c r="F359" s="31"/>
    </row>
    <row r="360" spans="1:6" x14ac:dyDescent="0.25">
      <c r="A360" s="83"/>
      <c r="C360" s="83"/>
      <c r="D360" s="31"/>
      <c r="E360" s="31"/>
      <c r="F360" s="31"/>
    </row>
    <row r="361" spans="1:6" x14ac:dyDescent="0.25">
      <c r="A361" s="83"/>
      <c r="C361" s="83"/>
      <c r="D361" s="31"/>
      <c r="E361" s="31"/>
      <c r="F361" s="31"/>
    </row>
    <row r="362" spans="1:6" x14ac:dyDescent="0.25">
      <c r="A362" s="83"/>
      <c r="C362" s="83"/>
      <c r="D362" s="31"/>
      <c r="E362" s="31"/>
      <c r="F362" s="31"/>
    </row>
    <row r="363" spans="1:6" x14ac:dyDescent="0.25">
      <c r="A363" s="83"/>
      <c r="C363" s="83"/>
      <c r="D363" s="31"/>
      <c r="E363" s="31"/>
      <c r="F363" s="31"/>
    </row>
    <row r="364" spans="1:6" x14ac:dyDescent="0.25">
      <c r="A364" s="83"/>
      <c r="C364" s="83"/>
      <c r="D364" s="31"/>
      <c r="E364" s="31"/>
      <c r="F364" s="31"/>
    </row>
    <row r="365" spans="1:6" x14ac:dyDescent="0.25">
      <c r="A365" s="83"/>
      <c r="C365" s="83"/>
      <c r="D365" s="31"/>
      <c r="E365" s="31"/>
      <c r="F365" s="31"/>
    </row>
    <row r="366" spans="1:6" x14ac:dyDescent="0.25">
      <c r="A366" s="83"/>
      <c r="C366" s="83"/>
      <c r="D366" s="31"/>
      <c r="E366" s="31"/>
      <c r="F366" s="31"/>
    </row>
  </sheetData>
  <mergeCells count="2">
    <mergeCell ref="B15:D15"/>
    <mergeCell ref="B2:F2"/>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&amp;C&amp;F&amp;R&amp;P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28"/>
  <sheetViews>
    <sheetView view="pageBreakPreview" zoomScale="120" zoomScaleNormal="120" zoomScaleSheetLayoutView="120" zoomScalePageLayoutView="120" workbookViewId="0"/>
  </sheetViews>
  <sheetFormatPr defaultColWidth="8.85546875" defaultRowHeight="15" x14ac:dyDescent="0.25"/>
  <cols>
    <col min="1" max="1" width="4.5703125" style="61" customWidth="1"/>
    <col min="2" max="2" width="46" style="62" customWidth="1"/>
    <col min="3" max="3" width="5.7109375" style="30" customWidth="1"/>
    <col min="4" max="4" width="10.28515625" style="19" customWidth="1"/>
    <col min="5" max="5" width="10.5703125" style="19" customWidth="1"/>
    <col min="6" max="6" width="11.42578125" style="19" customWidth="1"/>
    <col min="7" max="16384" width="8.85546875" style="62"/>
  </cols>
  <sheetData>
    <row r="1" spans="1:6" ht="8.4499999999999993" customHeight="1" thickBot="1" x14ac:dyDescent="0.3"/>
    <row r="2" spans="1:6" ht="32.25" customHeight="1" thickBot="1" x14ac:dyDescent="0.3">
      <c r="A2" s="303" t="s">
        <v>422</v>
      </c>
      <c r="B2" s="560" t="s">
        <v>1065</v>
      </c>
      <c r="C2" s="560"/>
      <c r="D2" s="560"/>
      <c r="E2" s="560"/>
      <c r="F2" s="561"/>
    </row>
    <row r="3" spans="1:6" ht="8.4499999999999993" customHeight="1" x14ac:dyDescent="0.25">
      <c r="A3" s="63"/>
    </row>
    <row r="4" spans="1:6" x14ac:dyDescent="0.25">
      <c r="A4" s="64"/>
      <c r="B4" s="65" t="s">
        <v>20</v>
      </c>
    </row>
    <row r="5" spans="1:6" ht="8.4499999999999993" customHeight="1" x14ac:dyDescent="0.25">
      <c r="A5" s="64"/>
      <c r="B5" s="66"/>
    </row>
    <row r="6" spans="1:6" x14ac:dyDescent="0.25">
      <c r="A6" s="64"/>
      <c r="B6" s="65" t="s">
        <v>272</v>
      </c>
    </row>
    <row r="7" spans="1:6" x14ac:dyDescent="0.25">
      <c r="A7" s="64"/>
      <c r="B7" s="65" t="s">
        <v>273</v>
      </c>
    </row>
    <row r="8" spans="1:6" x14ac:dyDescent="0.25">
      <c r="A8" s="64"/>
      <c r="B8" s="65"/>
    </row>
    <row r="9" spans="1:6" ht="15.75" x14ac:dyDescent="0.25">
      <c r="A9" s="64"/>
      <c r="B9" s="327" t="s">
        <v>37</v>
      </c>
    </row>
    <row r="10" spans="1:6" x14ac:dyDescent="0.25">
      <c r="A10" s="64"/>
      <c r="B10" s="65"/>
    </row>
    <row r="11" spans="1:6" x14ac:dyDescent="0.25">
      <c r="A11" s="67" t="s">
        <v>5</v>
      </c>
      <c r="B11" s="68" t="s">
        <v>6</v>
      </c>
      <c r="C11" s="69"/>
      <c r="D11" s="20"/>
      <c r="E11" s="20"/>
      <c r="F11" s="70"/>
    </row>
    <row r="12" spans="1:6" s="30" customFormat="1" ht="5.65" customHeight="1" x14ac:dyDescent="0.25">
      <c r="A12" s="71"/>
      <c r="B12" s="72"/>
      <c r="C12" s="73"/>
      <c r="D12" s="21"/>
      <c r="E12" s="21"/>
      <c r="F12" s="21"/>
    </row>
    <row r="13" spans="1:6" x14ac:dyDescent="0.25">
      <c r="A13" s="67" t="s">
        <v>23</v>
      </c>
      <c r="B13" s="68" t="s">
        <v>24</v>
      </c>
      <c r="C13" s="69"/>
      <c r="D13" s="20"/>
      <c r="E13" s="20"/>
      <c r="F13" s="70"/>
    </row>
    <row r="14" spans="1:6" s="30" customFormat="1" ht="5.65" customHeight="1" x14ac:dyDescent="0.25">
      <c r="A14" s="71"/>
      <c r="B14" s="72"/>
      <c r="C14" s="73"/>
      <c r="D14" s="21"/>
      <c r="E14" s="21"/>
      <c r="F14" s="21"/>
    </row>
    <row r="15" spans="1:6" x14ac:dyDescent="0.25">
      <c r="A15" s="67" t="s">
        <v>30</v>
      </c>
      <c r="B15" s="68" t="s">
        <v>274</v>
      </c>
      <c r="C15" s="69"/>
      <c r="D15" s="20"/>
      <c r="E15" s="20"/>
      <c r="F15" s="70"/>
    </row>
    <row r="16" spans="1:6" s="30" customFormat="1" ht="5.65" customHeight="1" x14ac:dyDescent="0.25">
      <c r="A16" s="71"/>
      <c r="B16" s="72"/>
      <c r="C16" s="73"/>
      <c r="D16" s="21"/>
      <c r="E16" s="21"/>
      <c r="F16" s="21"/>
    </row>
    <row r="17" spans="1:6" x14ac:dyDescent="0.25">
      <c r="A17" s="67" t="s">
        <v>31</v>
      </c>
      <c r="B17" s="68" t="s">
        <v>38</v>
      </c>
      <c r="C17" s="69"/>
      <c r="D17" s="20"/>
      <c r="E17" s="20"/>
      <c r="F17" s="70"/>
    </row>
    <row r="18" spans="1:6" s="30" customFormat="1" ht="5.65" customHeight="1" x14ac:dyDescent="0.25">
      <c r="A18" s="71"/>
      <c r="B18" s="72"/>
      <c r="C18" s="73"/>
      <c r="D18" s="21"/>
      <c r="E18" s="21"/>
      <c r="F18" s="21"/>
    </row>
    <row r="19" spans="1:6" x14ac:dyDescent="0.25">
      <c r="A19" s="67" t="s">
        <v>32</v>
      </c>
      <c r="B19" s="68" t="s">
        <v>275</v>
      </c>
      <c r="C19" s="69"/>
      <c r="D19" s="20"/>
      <c r="E19" s="20"/>
      <c r="F19" s="70"/>
    </row>
    <row r="20" spans="1:6" s="30" customFormat="1" ht="5.65" customHeight="1" x14ac:dyDescent="0.25">
      <c r="A20" s="71"/>
      <c r="B20" s="72"/>
      <c r="C20" s="73"/>
      <c r="D20" s="21"/>
      <c r="E20" s="21"/>
      <c r="F20" s="21"/>
    </row>
    <row r="21" spans="1:6" x14ac:dyDescent="0.25">
      <c r="A21" s="344" t="s">
        <v>34</v>
      </c>
      <c r="B21" s="345" t="s">
        <v>276</v>
      </c>
      <c r="C21" s="346"/>
      <c r="D21" s="175"/>
      <c r="E21" s="175"/>
      <c r="F21" s="347"/>
    </row>
    <row r="22" spans="1:6" x14ac:dyDescent="0.25">
      <c r="A22" s="64"/>
    </row>
    <row r="23" spans="1:6" x14ac:dyDescent="0.25">
      <c r="A23" s="106"/>
      <c r="B23" s="330" t="s">
        <v>36</v>
      </c>
      <c r="C23" s="107"/>
      <c r="D23" s="108"/>
      <c r="E23" s="108"/>
      <c r="F23" s="109"/>
    </row>
    <row r="24" spans="1:6" x14ac:dyDescent="0.25">
      <c r="A24" s="64"/>
      <c r="B24" s="65"/>
      <c r="F24" s="74"/>
    </row>
    <row r="25" spans="1:6" x14ac:dyDescent="0.25">
      <c r="A25" s="64"/>
      <c r="B25" s="62" t="s">
        <v>35</v>
      </c>
      <c r="F25" s="31"/>
    </row>
    <row r="26" spans="1:6" x14ac:dyDescent="0.25">
      <c r="A26" s="348"/>
      <c r="B26" s="349"/>
      <c r="C26" s="350"/>
      <c r="D26" s="174"/>
      <c r="E26" s="174"/>
      <c r="F26" s="351"/>
    </row>
    <row r="27" spans="1:6" ht="15.75" thickBot="1" x14ac:dyDescent="0.3">
      <c r="A27" s="320"/>
      <c r="B27" s="331" t="s">
        <v>1067</v>
      </c>
      <c r="C27" s="332"/>
      <c r="D27" s="302"/>
      <c r="E27" s="302"/>
      <c r="F27" s="319"/>
    </row>
    <row r="28" spans="1:6" ht="15.75" thickTop="1" x14ac:dyDescent="0.25">
      <c r="A28" s="64"/>
      <c r="F28" s="31"/>
    </row>
    <row r="29" spans="1:6" x14ac:dyDescent="0.25">
      <c r="A29" s="64"/>
      <c r="F29" s="31"/>
    </row>
    <row r="30" spans="1:6" x14ac:dyDescent="0.25">
      <c r="A30" s="64"/>
      <c r="F30" s="31"/>
    </row>
    <row r="31" spans="1:6" x14ac:dyDescent="0.25">
      <c r="A31" s="64"/>
    </row>
    <row r="32" spans="1:6" x14ac:dyDescent="0.25">
      <c r="A32" s="64"/>
      <c r="B32" s="66"/>
    </row>
    <row r="33" spans="1:6" s="30" customFormat="1" ht="324.60000000000002" customHeight="1" x14ac:dyDescent="0.25">
      <c r="A33" s="535" t="s">
        <v>33</v>
      </c>
      <c r="B33" s="536"/>
      <c r="C33" s="536"/>
      <c r="D33" s="536"/>
      <c r="E33" s="536"/>
      <c r="F33" s="537"/>
    </row>
    <row r="34" spans="1:6" ht="8.4499999999999993" customHeight="1" x14ac:dyDescent="0.25"/>
    <row r="35" spans="1:6" s="77" customFormat="1" ht="36" x14ac:dyDescent="0.2">
      <c r="A35" s="75" t="s">
        <v>25</v>
      </c>
      <c r="B35" s="22" t="s">
        <v>0</v>
      </c>
      <c r="C35" s="22" t="s">
        <v>1</v>
      </c>
      <c r="D35" s="22" t="s">
        <v>2</v>
      </c>
      <c r="E35" s="76" t="s">
        <v>3</v>
      </c>
      <c r="F35" s="76" t="s">
        <v>4</v>
      </c>
    </row>
    <row r="36" spans="1:6" s="30" customFormat="1" ht="5.65" customHeight="1" x14ac:dyDescent="0.25">
      <c r="A36" s="71"/>
      <c r="B36" s="72"/>
      <c r="C36" s="73"/>
      <c r="D36" s="21"/>
      <c r="E36" s="21"/>
      <c r="F36" s="21" t="str">
        <f t="shared" ref="F36" si="0">IF(D36&gt;0,ROUND((E36*D36),2),"")</f>
        <v/>
      </c>
    </row>
    <row r="37" spans="1:6" ht="16.899999999999999" customHeight="1" x14ac:dyDescent="0.25">
      <c r="B37" s="559" t="s">
        <v>283</v>
      </c>
      <c r="C37" s="559"/>
      <c r="D37" s="559"/>
      <c r="E37" s="559"/>
      <c r="F37" s="559"/>
    </row>
    <row r="39" spans="1:6" x14ac:dyDescent="0.25">
      <c r="A39" s="67" t="s">
        <v>5</v>
      </c>
      <c r="B39" s="68" t="s">
        <v>6</v>
      </c>
      <c r="C39" s="20"/>
      <c r="D39" s="20"/>
      <c r="E39" s="134"/>
      <c r="F39" s="70"/>
    </row>
    <row r="40" spans="1:6" ht="8.4499999999999993" customHeight="1" x14ac:dyDescent="0.25">
      <c r="C40" s="19"/>
      <c r="E40" s="31"/>
      <c r="F40" s="31"/>
    </row>
    <row r="41" spans="1:6" s="30" customFormat="1" ht="75" x14ac:dyDescent="0.25">
      <c r="A41" s="61">
        <v>1</v>
      </c>
      <c r="B41" s="26" t="s">
        <v>284</v>
      </c>
      <c r="C41" s="19"/>
      <c r="D41" s="31"/>
      <c r="E41" s="31"/>
      <c r="F41" s="31"/>
    </row>
    <row r="42" spans="1:6" s="30" customFormat="1" x14ac:dyDescent="0.25">
      <c r="A42" s="61" t="s">
        <v>8</v>
      </c>
      <c r="B42" s="83" t="s">
        <v>10</v>
      </c>
      <c r="C42" s="19" t="s">
        <v>29</v>
      </c>
      <c r="D42" s="31">
        <v>52.7</v>
      </c>
      <c r="E42" s="31"/>
      <c r="F42" s="31"/>
    </row>
    <row r="43" spans="1:6" s="30" customFormat="1" x14ac:dyDescent="0.25">
      <c r="A43" s="61" t="s">
        <v>9</v>
      </c>
      <c r="B43" s="83" t="s">
        <v>11</v>
      </c>
      <c r="C43" s="19" t="s">
        <v>29</v>
      </c>
      <c r="D43" s="31">
        <v>52.7</v>
      </c>
      <c r="E43" s="31"/>
      <c r="F43" s="31"/>
    </row>
    <row r="44" spans="1:6" s="30" customFormat="1" ht="5.65" customHeight="1" x14ac:dyDescent="0.25">
      <c r="A44" s="78"/>
      <c r="B44" s="27"/>
      <c r="C44" s="91"/>
      <c r="D44" s="91"/>
      <c r="E44" s="115"/>
      <c r="F44" s="115"/>
    </row>
    <row r="45" spans="1:6" s="30" customFormat="1" ht="5.65" customHeight="1" x14ac:dyDescent="0.25">
      <c r="A45" s="71"/>
      <c r="B45" s="72"/>
      <c r="C45" s="25"/>
      <c r="D45" s="25"/>
      <c r="E45" s="116"/>
      <c r="F45" s="116"/>
    </row>
    <row r="46" spans="1:6" s="30" customFormat="1" ht="46.9" customHeight="1" x14ac:dyDescent="0.25">
      <c r="A46" s="61" t="s">
        <v>12</v>
      </c>
      <c r="B46" s="26" t="s">
        <v>786</v>
      </c>
      <c r="C46" s="19" t="s">
        <v>7</v>
      </c>
      <c r="D46" s="31">
        <v>4</v>
      </c>
      <c r="E46" s="31"/>
      <c r="F46" s="31"/>
    </row>
    <row r="47" spans="1:6" s="30" customFormat="1" ht="5.65" customHeight="1" x14ac:dyDescent="0.25">
      <c r="A47" s="78"/>
      <c r="B47" s="27"/>
      <c r="C47" s="91"/>
      <c r="D47" s="91"/>
      <c r="E47" s="115"/>
      <c r="F47" s="115"/>
    </row>
    <row r="48" spans="1:6" s="30" customFormat="1" ht="5.65" customHeight="1" x14ac:dyDescent="0.25">
      <c r="A48" s="71"/>
      <c r="B48" s="72"/>
      <c r="C48" s="25"/>
      <c r="D48" s="25"/>
      <c r="E48" s="116"/>
      <c r="F48" s="116"/>
    </row>
    <row r="49" spans="1:6" s="30" customFormat="1" ht="105" x14ac:dyDescent="0.25">
      <c r="A49" s="61" t="s">
        <v>13</v>
      </c>
      <c r="B49" s="26" t="s">
        <v>285</v>
      </c>
      <c r="C49" s="19" t="s">
        <v>21</v>
      </c>
      <c r="D49" s="31">
        <v>16</v>
      </c>
      <c r="E49" s="31"/>
      <c r="F49" s="31"/>
    </row>
    <row r="50" spans="1:6" s="30" customFormat="1" ht="5.65" customHeight="1" x14ac:dyDescent="0.25">
      <c r="A50" s="78"/>
      <c r="B50" s="27"/>
      <c r="C50" s="91"/>
      <c r="D50" s="91"/>
      <c r="E50" s="115"/>
      <c r="F50" s="115"/>
    </row>
    <row r="51" spans="1:6" s="80" customFormat="1" ht="5.65" customHeight="1" x14ac:dyDescent="0.25">
      <c r="A51" s="71"/>
      <c r="B51" s="28"/>
      <c r="C51" s="25"/>
      <c r="D51" s="25"/>
      <c r="E51" s="116"/>
      <c r="F51" s="116"/>
    </row>
    <row r="52" spans="1:6" s="30" customFormat="1" x14ac:dyDescent="0.25">
      <c r="A52" s="61" t="s">
        <v>14</v>
      </c>
      <c r="B52" s="26" t="s">
        <v>22</v>
      </c>
      <c r="C52" s="19"/>
      <c r="D52" s="31"/>
      <c r="E52" s="31"/>
      <c r="F52" s="31"/>
    </row>
    <row r="53" spans="1:6" s="30" customFormat="1" ht="4.9000000000000004" customHeight="1" x14ac:dyDescent="0.25">
      <c r="A53" s="78"/>
      <c r="B53" s="27"/>
      <c r="C53" s="91"/>
      <c r="D53" s="91"/>
      <c r="E53" s="115"/>
      <c r="F53" s="115"/>
    </row>
    <row r="54" spans="1:6" s="30" customFormat="1" ht="4.9000000000000004" customHeight="1" x14ac:dyDescent="0.25">
      <c r="A54" s="71"/>
      <c r="B54" s="72"/>
      <c r="C54" s="25"/>
      <c r="D54" s="25"/>
      <c r="E54" s="116"/>
      <c r="F54" s="116"/>
    </row>
    <row r="55" spans="1:6" s="30" customFormat="1" ht="18.75" customHeight="1" x14ac:dyDescent="0.25">
      <c r="A55" s="81"/>
      <c r="B55" s="113" t="s">
        <v>690</v>
      </c>
      <c r="C55" s="113"/>
      <c r="D55" s="113"/>
      <c r="E55" s="119"/>
      <c r="F55" s="120"/>
    </row>
    <row r="56" spans="1:6" s="30" customFormat="1" x14ac:dyDescent="0.25">
      <c r="A56" s="61"/>
      <c r="B56" s="83"/>
      <c r="C56" s="19"/>
      <c r="D56" s="31"/>
      <c r="E56" s="31"/>
      <c r="F56" s="31"/>
    </row>
    <row r="57" spans="1:6" s="30" customFormat="1" x14ac:dyDescent="0.25">
      <c r="A57" s="61"/>
      <c r="B57" s="83"/>
      <c r="C57" s="19"/>
      <c r="D57" s="31"/>
      <c r="E57" s="31"/>
      <c r="F57" s="31"/>
    </row>
    <row r="58" spans="1:6" x14ac:dyDescent="0.25">
      <c r="A58" s="67" t="s">
        <v>23</v>
      </c>
      <c r="B58" s="68" t="s">
        <v>24</v>
      </c>
      <c r="C58" s="20"/>
      <c r="D58" s="20"/>
      <c r="E58" s="20"/>
      <c r="F58" s="70"/>
    </row>
    <row r="59" spans="1:6" s="30" customFormat="1" ht="5.65" customHeight="1" x14ac:dyDescent="0.25">
      <c r="A59" s="78"/>
      <c r="B59" s="27"/>
      <c r="C59" s="79"/>
      <c r="D59" s="24"/>
      <c r="E59" s="24"/>
      <c r="F59" s="24"/>
    </row>
    <row r="60" spans="1:6" s="80" customFormat="1" ht="5.65" customHeight="1" x14ac:dyDescent="0.25">
      <c r="A60" s="71"/>
      <c r="B60" s="28"/>
      <c r="C60" s="73"/>
      <c r="D60" s="25"/>
      <c r="E60" s="25"/>
      <c r="F60" s="25"/>
    </row>
    <row r="61" spans="1:6" s="30" customFormat="1" ht="63.6" customHeight="1" x14ac:dyDescent="0.25">
      <c r="A61" s="539" t="s">
        <v>28</v>
      </c>
      <c r="B61" s="540"/>
      <c r="C61" s="540"/>
      <c r="D61" s="540"/>
      <c r="E61" s="540"/>
      <c r="F61" s="541"/>
    </row>
    <row r="62" spans="1:6" s="30" customFormat="1" ht="5.65" customHeight="1" x14ac:dyDescent="0.25">
      <c r="A62" s="78"/>
      <c r="B62" s="27"/>
      <c r="C62" s="79"/>
      <c r="D62" s="24"/>
      <c r="E62" s="24"/>
      <c r="F62" s="24"/>
    </row>
    <row r="63" spans="1:6" s="80" customFormat="1" ht="5.65" customHeight="1" x14ac:dyDescent="0.25">
      <c r="A63" s="71"/>
      <c r="B63" s="28"/>
      <c r="C63" s="73"/>
      <c r="D63" s="25"/>
      <c r="E63" s="25"/>
      <c r="F63" s="25"/>
    </row>
    <row r="64" spans="1:6" s="30" customFormat="1" ht="45" x14ac:dyDescent="0.25">
      <c r="A64" s="61" t="s">
        <v>27</v>
      </c>
      <c r="B64" s="26" t="s">
        <v>277</v>
      </c>
      <c r="C64" s="19" t="s">
        <v>26</v>
      </c>
      <c r="D64" s="31">
        <v>9.5</v>
      </c>
      <c r="E64" s="31"/>
      <c r="F64" s="31"/>
    </row>
    <row r="65" spans="1:6" s="30" customFormat="1" ht="17.100000000000001" customHeight="1" x14ac:dyDescent="0.25">
      <c r="A65" s="78"/>
      <c r="B65" s="27"/>
      <c r="C65" s="91"/>
      <c r="D65" s="91"/>
      <c r="E65" s="115"/>
      <c r="F65" s="115" t="str">
        <f t="shared" ref="F65" si="1">IF(D65&gt;0,ROUND((E65*D65),2),"")</f>
        <v/>
      </c>
    </row>
    <row r="66" spans="1:6" s="30" customFormat="1" ht="17.100000000000001" customHeight="1" x14ac:dyDescent="0.25">
      <c r="A66" s="12" t="s">
        <v>12</v>
      </c>
      <c r="B66" s="1" t="s">
        <v>753</v>
      </c>
      <c r="C66" s="14"/>
      <c r="D66" s="162"/>
      <c r="E66" s="116"/>
      <c r="F66" s="116"/>
    </row>
    <row r="67" spans="1:6" s="30" customFormat="1" ht="17.100000000000001" customHeight="1" x14ac:dyDescent="0.25">
      <c r="A67" s="12" t="s">
        <v>720</v>
      </c>
      <c r="B67" s="1" t="s">
        <v>711</v>
      </c>
      <c r="C67" s="14" t="s">
        <v>26</v>
      </c>
      <c r="D67" s="162">
        <v>65</v>
      </c>
      <c r="E67" s="116"/>
      <c r="F67" s="116"/>
    </row>
    <row r="68" spans="1:6" s="30" customFormat="1" ht="17.100000000000001" customHeight="1" x14ac:dyDescent="0.25">
      <c r="A68" s="12" t="s">
        <v>721</v>
      </c>
      <c r="B68" s="1" t="s">
        <v>713</v>
      </c>
      <c r="C68" s="14" t="s">
        <v>26</v>
      </c>
      <c r="D68" s="162">
        <v>45</v>
      </c>
      <c r="E68" s="116"/>
      <c r="F68" s="116"/>
    </row>
    <row r="69" spans="1:6" s="30" customFormat="1" ht="17.100000000000001" customHeight="1" x14ac:dyDescent="0.25">
      <c r="A69" s="12" t="s">
        <v>721</v>
      </c>
      <c r="B69" s="1" t="s">
        <v>754</v>
      </c>
      <c r="C69" s="14" t="s">
        <v>26</v>
      </c>
      <c r="D69" s="162">
        <v>14</v>
      </c>
      <c r="E69" s="116"/>
      <c r="F69" s="116"/>
    </row>
    <row r="70" spans="1:6" s="30" customFormat="1" ht="17.100000000000001" customHeight="1" x14ac:dyDescent="0.25">
      <c r="A70" s="163"/>
      <c r="B70" s="164"/>
      <c r="C70" s="165"/>
      <c r="D70" s="162"/>
      <c r="E70" s="116"/>
      <c r="F70" s="116"/>
    </row>
    <row r="71" spans="1:6" s="30" customFormat="1" ht="17.100000000000001" customHeight="1" x14ac:dyDescent="0.25">
      <c r="A71" s="12" t="s">
        <v>13</v>
      </c>
      <c r="B71" s="1" t="s">
        <v>755</v>
      </c>
      <c r="C71" s="14"/>
      <c r="D71" s="162"/>
      <c r="E71" s="116"/>
      <c r="F71" s="116"/>
    </row>
    <row r="72" spans="1:6" s="30" customFormat="1" ht="17.100000000000001" customHeight="1" x14ac:dyDescent="0.25">
      <c r="A72" s="12" t="s">
        <v>710</v>
      </c>
      <c r="B72" s="1" t="s">
        <v>711</v>
      </c>
      <c r="C72" s="14" t="s">
        <v>26</v>
      </c>
      <c r="D72" s="162">
        <v>9</v>
      </c>
      <c r="E72" s="116"/>
      <c r="F72" s="116"/>
    </row>
    <row r="73" spans="1:6" s="30" customFormat="1" ht="17.100000000000001" customHeight="1" x14ac:dyDescent="0.25">
      <c r="A73" s="12" t="s">
        <v>712</v>
      </c>
      <c r="B73" s="1" t="s">
        <v>713</v>
      </c>
      <c r="C73" s="14" t="s">
        <v>26</v>
      </c>
      <c r="D73" s="162">
        <v>12</v>
      </c>
      <c r="E73" s="116"/>
      <c r="F73" s="116"/>
    </row>
    <row r="74" spans="1:6" s="30" customFormat="1" ht="17.100000000000001" customHeight="1" x14ac:dyDescent="0.25">
      <c r="A74" s="12" t="s">
        <v>756</v>
      </c>
      <c r="B74" s="1" t="s">
        <v>754</v>
      </c>
      <c r="C74" s="14" t="s">
        <v>26</v>
      </c>
      <c r="D74" s="162">
        <v>7</v>
      </c>
      <c r="E74" s="116"/>
      <c r="F74" s="116"/>
    </row>
    <row r="75" spans="1:6" s="30" customFormat="1" ht="17.100000000000001" customHeight="1" x14ac:dyDescent="0.25">
      <c r="A75" s="163"/>
      <c r="B75" s="164"/>
      <c r="C75" s="165"/>
      <c r="D75" s="162"/>
      <c r="E75" s="116"/>
      <c r="F75" s="116"/>
    </row>
    <row r="76" spans="1:6" s="30" customFormat="1" ht="45" x14ac:dyDescent="0.25">
      <c r="A76" s="163" t="s">
        <v>405</v>
      </c>
      <c r="B76" s="1" t="s">
        <v>757</v>
      </c>
      <c r="C76" s="14" t="s">
        <v>26</v>
      </c>
      <c r="D76" s="10">
        <v>4</v>
      </c>
      <c r="E76" s="116"/>
      <c r="F76" s="116"/>
    </row>
    <row r="77" spans="1:6" s="30" customFormat="1" ht="17.100000000000001" customHeight="1" x14ac:dyDescent="0.25">
      <c r="A77" s="163"/>
      <c r="B77" s="164"/>
      <c r="C77" s="165"/>
      <c r="D77" s="162"/>
      <c r="E77" s="116"/>
      <c r="F77" s="116"/>
    </row>
    <row r="78" spans="1:6" s="30" customFormat="1" ht="90" x14ac:dyDescent="0.25">
      <c r="A78" s="12" t="s">
        <v>406</v>
      </c>
      <c r="B78" s="1" t="s">
        <v>718</v>
      </c>
      <c r="C78" s="14" t="s">
        <v>26</v>
      </c>
      <c r="D78" s="10">
        <v>4</v>
      </c>
      <c r="E78" s="116"/>
      <c r="F78" s="116"/>
    </row>
    <row r="79" spans="1:6" s="30" customFormat="1" ht="17.100000000000001" customHeight="1" x14ac:dyDescent="0.25">
      <c r="A79" s="61"/>
      <c r="B79" s="26"/>
      <c r="C79" s="19"/>
      <c r="D79" s="31"/>
      <c r="E79" s="116"/>
      <c r="F79" s="116"/>
    </row>
    <row r="80" spans="1:6" s="30" customFormat="1" ht="30" x14ac:dyDescent="0.25">
      <c r="A80" s="61" t="s">
        <v>16</v>
      </c>
      <c r="B80" s="26" t="s">
        <v>783</v>
      </c>
      <c r="C80" s="19" t="s">
        <v>29</v>
      </c>
      <c r="D80" s="31">
        <v>18.899999999999999</v>
      </c>
      <c r="E80" s="116"/>
      <c r="F80" s="116"/>
    </row>
    <row r="81" spans="1:6" s="30" customFormat="1" ht="17.100000000000001" customHeight="1" x14ac:dyDescent="0.25">
      <c r="A81" s="78"/>
      <c r="B81" s="27"/>
      <c r="C81" s="91"/>
      <c r="D81" s="91"/>
      <c r="E81" s="116"/>
      <c r="F81" s="116"/>
    </row>
    <row r="82" spans="1:6" s="30" customFormat="1" ht="75" x14ac:dyDescent="0.25">
      <c r="A82" s="12" t="s">
        <v>17</v>
      </c>
      <c r="B82" s="1" t="s">
        <v>728</v>
      </c>
      <c r="C82" s="14" t="s">
        <v>26</v>
      </c>
      <c r="D82" s="10">
        <v>14.9</v>
      </c>
      <c r="E82" s="116"/>
      <c r="F82" s="116"/>
    </row>
    <row r="83" spans="1:6" s="30" customFormat="1" ht="17.100000000000001" customHeight="1" x14ac:dyDescent="0.25">
      <c r="A83" s="163"/>
      <c r="B83" s="166"/>
      <c r="C83" s="167"/>
      <c r="D83" s="169"/>
      <c r="E83" s="116"/>
      <c r="F83" s="116"/>
    </row>
    <row r="84" spans="1:6" s="30" customFormat="1" ht="30" x14ac:dyDescent="0.25">
      <c r="A84" s="163" t="s">
        <v>18</v>
      </c>
      <c r="B84" s="166" t="s">
        <v>784</v>
      </c>
      <c r="C84" s="167" t="s">
        <v>29</v>
      </c>
      <c r="D84" s="169">
        <v>32</v>
      </c>
      <c r="E84" s="116"/>
      <c r="F84" s="116"/>
    </row>
    <row r="85" spans="1:6" s="30" customFormat="1" ht="17.100000000000001" customHeight="1" x14ac:dyDescent="0.25">
      <c r="A85" s="71"/>
      <c r="B85" s="53"/>
      <c r="C85" s="98"/>
      <c r="D85" s="98"/>
      <c r="E85" s="116"/>
      <c r="F85" s="116"/>
    </row>
    <row r="86" spans="1:6" s="30" customFormat="1" ht="110.25" customHeight="1" x14ac:dyDescent="0.25">
      <c r="A86" s="61" t="s">
        <v>19</v>
      </c>
      <c r="B86" s="26" t="s">
        <v>287</v>
      </c>
      <c r="C86" s="19" t="s">
        <v>26</v>
      </c>
      <c r="D86" s="31">
        <v>124</v>
      </c>
      <c r="E86" s="116"/>
      <c r="F86" s="116"/>
    </row>
    <row r="87" spans="1:6" s="30" customFormat="1" ht="17.100000000000001" customHeight="1" x14ac:dyDescent="0.25">
      <c r="A87" s="71"/>
      <c r="B87" s="28"/>
      <c r="C87" s="25"/>
      <c r="D87" s="25"/>
      <c r="E87" s="116"/>
      <c r="F87" s="116"/>
    </row>
    <row r="88" spans="1:6" s="30" customFormat="1" ht="60" x14ac:dyDescent="0.25">
      <c r="A88" s="61" t="s">
        <v>40</v>
      </c>
      <c r="B88" s="85" t="s">
        <v>278</v>
      </c>
      <c r="C88" s="19" t="s">
        <v>26</v>
      </c>
      <c r="D88" s="31">
        <v>8</v>
      </c>
      <c r="E88" s="116"/>
      <c r="F88" s="116"/>
    </row>
    <row r="89" spans="1:6" s="30" customFormat="1" ht="17.100000000000001" customHeight="1" x14ac:dyDescent="0.25">
      <c r="A89" s="71"/>
      <c r="B89" s="28"/>
      <c r="C89" s="25"/>
      <c r="D89" s="25"/>
      <c r="E89" s="116"/>
      <c r="F89" s="116"/>
    </row>
    <row r="90" spans="1:6" s="30" customFormat="1" ht="30.75" customHeight="1" x14ac:dyDescent="0.25">
      <c r="A90" s="61" t="s">
        <v>42</v>
      </c>
      <c r="B90" s="85" t="s">
        <v>279</v>
      </c>
      <c r="C90" s="19" t="s">
        <v>26</v>
      </c>
      <c r="D90" s="31">
        <f>+D64</f>
        <v>9.5</v>
      </c>
      <c r="E90" s="116"/>
      <c r="F90" s="116"/>
    </row>
    <row r="91" spans="1:6" s="30" customFormat="1" ht="17.100000000000001" customHeight="1" x14ac:dyDescent="0.25">
      <c r="A91" s="71"/>
      <c r="B91" s="28"/>
      <c r="C91" s="25"/>
      <c r="D91" s="25"/>
      <c r="E91" s="116"/>
      <c r="F91" s="116"/>
    </row>
    <row r="92" spans="1:6" s="30" customFormat="1" ht="30" x14ac:dyDescent="0.25">
      <c r="A92" s="61" t="s">
        <v>43</v>
      </c>
      <c r="B92" s="85" t="s">
        <v>88</v>
      </c>
      <c r="C92" s="19" t="s">
        <v>29</v>
      </c>
      <c r="D92" s="31">
        <v>65</v>
      </c>
      <c r="E92" s="116"/>
      <c r="F92" s="116"/>
    </row>
    <row r="93" spans="1:6" s="30" customFormat="1" ht="17.100000000000001" customHeight="1" x14ac:dyDescent="0.25">
      <c r="A93" s="78"/>
      <c r="B93" s="27"/>
      <c r="C93" s="91"/>
      <c r="D93" s="91"/>
      <c r="E93" s="116"/>
      <c r="F93" s="116"/>
    </row>
    <row r="94" spans="1:6" s="30" customFormat="1" x14ac:dyDescent="0.25">
      <c r="A94" s="61" t="s">
        <v>44</v>
      </c>
      <c r="B94" s="26" t="s">
        <v>22</v>
      </c>
      <c r="C94" s="19" t="s">
        <v>689</v>
      </c>
      <c r="D94" s="137">
        <v>0.1</v>
      </c>
      <c r="E94" s="116"/>
      <c r="F94" s="116"/>
    </row>
    <row r="95" spans="1:6" s="80" customFormat="1" ht="5.65" customHeight="1" x14ac:dyDescent="0.25">
      <c r="A95" s="71"/>
      <c r="B95" s="28"/>
      <c r="C95" s="25"/>
      <c r="D95" s="25"/>
      <c r="E95" s="116"/>
      <c r="F95" s="116"/>
    </row>
    <row r="96" spans="1:6" s="30" customFormat="1" ht="17.25" customHeight="1" x14ac:dyDescent="0.25">
      <c r="A96" s="81"/>
      <c r="B96" s="113" t="s">
        <v>691</v>
      </c>
      <c r="C96" s="113"/>
      <c r="D96" s="113"/>
      <c r="E96" s="119"/>
      <c r="F96" s="120"/>
    </row>
    <row r="97" spans="1:6" s="30" customFormat="1" x14ac:dyDescent="0.25">
      <c r="A97" s="61"/>
      <c r="B97" s="83"/>
      <c r="C97" s="19"/>
      <c r="D97" s="31"/>
      <c r="E97" s="31"/>
      <c r="F97" s="31"/>
    </row>
    <row r="98" spans="1:6" s="30" customFormat="1" x14ac:dyDescent="0.25">
      <c r="A98" s="61"/>
      <c r="B98" s="83"/>
      <c r="C98" s="19"/>
      <c r="D98" s="31"/>
      <c r="E98" s="31"/>
      <c r="F98" s="31"/>
    </row>
    <row r="99" spans="1:6" x14ac:dyDescent="0.25">
      <c r="A99" s="67" t="s">
        <v>30</v>
      </c>
      <c r="B99" s="68" t="s">
        <v>274</v>
      </c>
      <c r="C99" s="20"/>
      <c r="D99" s="20"/>
      <c r="E99" s="134"/>
      <c r="F99" s="70"/>
    </row>
    <row r="100" spans="1:6" s="86" customFormat="1" ht="15.95" customHeight="1" x14ac:dyDescent="0.25">
      <c r="A100" s="352"/>
      <c r="B100" s="353"/>
      <c r="C100" s="115"/>
      <c r="D100" s="115"/>
      <c r="E100" s="115"/>
      <c r="F100" s="115"/>
    </row>
    <row r="101" spans="1:6" s="121" customFormat="1" ht="30" x14ac:dyDescent="0.25">
      <c r="A101" s="168">
        <v>1</v>
      </c>
      <c r="B101" s="166" t="s">
        <v>767</v>
      </c>
      <c r="C101" s="167" t="s">
        <v>29</v>
      </c>
      <c r="D101" s="169">
        <v>6</v>
      </c>
      <c r="E101" s="116"/>
      <c r="F101" s="116"/>
    </row>
    <row r="102" spans="1:6" s="121" customFormat="1" ht="15.95" customHeight="1" x14ac:dyDescent="0.25">
      <c r="A102" s="168"/>
      <c r="B102" s="166"/>
      <c r="C102" s="167"/>
      <c r="D102" s="169"/>
      <c r="E102" s="116"/>
      <c r="F102" s="116"/>
    </row>
    <row r="103" spans="1:6" s="121" customFormat="1" ht="30" x14ac:dyDescent="0.25">
      <c r="A103" s="168" t="s">
        <v>12</v>
      </c>
      <c r="B103" s="166" t="s">
        <v>768</v>
      </c>
      <c r="C103" s="167" t="s">
        <v>29</v>
      </c>
      <c r="D103" s="169">
        <v>4.5</v>
      </c>
      <c r="E103" s="116"/>
      <c r="F103" s="116"/>
    </row>
    <row r="104" spans="1:6" s="121" customFormat="1" ht="15.95" customHeight="1" x14ac:dyDescent="0.25">
      <c r="A104" s="168"/>
      <c r="B104" s="166"/>
      <c r="C104" s="167"/>
      <c r="D104" s="169"/>
      <c r="E104" s="116"/>
      <c r="F104" s="116"/>
    </row>
    <row r="105" spans="1:6" s="121" customFormat="1" ht="60" x14ac:dyDescent="0.25">
      <c r="A105" s="168" t="s">
        <v>13</v>
      </c>
      <c r="B105" s="334" t="s">
        <v>787</v>
      </c>
      <c r="C105" s="167" t="s">
        <v>29</v>
      </c>
      <c r="D105" s="169">
        <v>55</v>
      </c>
      <c r="E105" s="116"/>
      <c r="F105" s="116"/>
    </row>
    <row r="106" spans="1:6" s="121" customFormat="1" ht="15.95" customHeight="1" x14ac:dyDescent="0.25">
      <c r="A106" s="168"/>
      <c r="B106" s="166"/>
      <c r="C106" s="167"/>
      <c r="D106" s="169"/>
      <c r="E106" s="116"/>
      <c r="F106" s="116"/>
    </row>
    <row r="107" spans="1:6" s="121" customFormat="1" ht="45" x14ac:dyDescent="0.25">
      <c r="A107" s="168" t="s">
        <v>14</v>
      </c>
      <c r="B107" s="166" t="s">
        <v>788</v>
      </c>
      <c r="C107" s="167" t="s">
        <v>29</v>
      </c>
      <c r="D107" s="169">
        <v>9.6</v>
      </c>
      <c r="E107" s="116"/>
      <c r="F107" s="116"/>
    </row>
    <row r="108" spans="1:6" s="121" customFormat="1" ht="15.95" customHeight="1" x14ac:dyDescent="0.25">
      <c r="A108" s="168"/>
      <c r="B108" s="166"/>
      <c r="C108" s="167"/>
      <c r="D108" s="169"/>
      <c r="E108" s="116"/>
      <c r="F108" s="116"/>
    </row>
    <row r="109" spans="1:6" s="121" customFormat="1" ht="45" x14ac:dyDescent="0.25">
      <c r="A109" s="168" t="s">
        <v>15</v>
      </c>
      <c r="B109" s="166" t="s">
        <v>770</v>
      </c>
      <c r="C109" s="167" t="s">
        <v>29</v>
      </c>
      <c r="D109" s="169">
        <v>4</v>
      </c>
      <c r="E109" s="116"/>
      <c r="F109" s="116"/>
    </row>
    <row r="110" spans="1:6" s="121" customFormat="1" ht="15.95" customHeight="1" x14ac:dyDescent="0.25">
      <c r="A110" s="168"/>
      <c r="B110" s="166"/>
      <c r="C110" s="167"/>
      <c r="D110" s="169"/>
      <c r="E110" s="116"/>
      <c r="F110" s="116"/>
    </row>
    <row r="111" spans="1:6" s="121" customFormat="1" ht="30" x14ac:dyDescent="0.25">
      <c r="A111" s="168" t="s">
        <v>16</v>
      </c>
      <c r="B111" s="166" t="s">
        <v>765</v>
      </c>
      <c r="C111" s="167" t="s">
        <v>687</v>
      </c>
      <c r="D111" s="169">
        <f>9.6+4+5.6+10.8+15</f>
        <v>45</v>
      </c>
      <c r="E111" s="116"/>
      <c r="F111" s="116"/>
    </row>
    <row r="112" spans="1:6" s="121" customFormat="1" ht="15.95" customHeight="1" x14ac:dyDescent="0.25">
      <c r="A112" s="168"/>
      <c r="B112" s="166"/>
      <c r="C112" s="167"/>
      <c r="D112" s="169"/>
      <c r="E112" s="116"/>
      <c r="F112" s="116"/>
    </row>
    <row r="113" spans="1:6" s="121" customFormat="1" ht="30" x14ac:dyDescent="0.25">
      <c r="A113" s="168" t="s">
        <v>17</v>
      </c>
      <c r="B113" s="166" t="s">
        <v>769</v>
      </c>
      <c r="C113" s="167" t="s">
        <v>29</v>
      </c>
      <c r="D113" s="169">
        <v>3.2</v>
      </c>
      <c r="E113" s="116"/>
      <c r="F113" s="116"/>
    </row>
    <row r="114" spans="1:6" s="121" customFormat="1" ht="15.95" customHeight="1" x14ac:dyDescent="0.25">
      <c r="A114" s="168"/>
      <c r="B114" s="166"/>
      <c r="C114" s="167"/>
      <c r="D114" s="169"/>
      <c r="E114" s="116"/>
      <c r="F114" s="116"/>
    </row>
    <row r="115" spans="1:6" s="121" customFormat="1" ht="30" x14ac:dyDescent="0.25">
      <c r="A115" s="183" t="s">
        <v>18</v>
      </c>
      <c r="B115" s="335" t="s">
        <v>766</v>
      </c>
      <c r="C115" s="336" t="s">
        <v>29</v>
      </c>
      <c r="D115" s="191">
        <v>65</v>
      </c>
      <c r="E115" s="116"/>
      <c r="F115" s="116"/>
    </row>
    <row r="116" spans="1:6" s="121" customFormat="1" ht="15.95" customHeight="1" x14ac:dyDescent="0.25">
      <c r="A116" s="71"/>
      <c r="B116" s="72"/>
      <c r="C116" s="25"/>
      <c r="D116" s="25"/>
      <c r="E116" s="116"/>
      <c r="F116" s="116"/>
    </row>
    <row r="117" spans="1:6" s="121" customFormat="1" ht="15.95" customHeight="1" x14ac:dyDescent="0.25">
      <c r="A117" s="61" t="s">
        <v>19</v>
      </c>
      <c r="B117" s="26" t="s">
        <v>22</v>
      </c>
      <c r="C117" s="19" t="s">
        <v>689</v>
      </c>
      <c r="D117" s="137">
        <v>0.1</v>
      </c>
      <c r="E117" s="116"/>
      <c r="F117" s="116"/>
    </row>
    <row r="118" spans="1:6" s="80" customFormat="1" ht="5.65" customHeight="1" x14ac:dyDescent="0.25">
      <c r="A118" s="71"/>
      <c r="B118" s="28"/>
      <c r="C118" s="25"/>
      <c r="D118" s="25"/>
      <c r="E118" s="116"/>
      <c r="F118" s="116"/>
    </row>
    <row r="119" spans="1:6" s="30" customFormat="1" ht="20.25" customHeight="1" x14ac:dyDescent="0.25">
      <c r="A119" s="81"/>
      <c r="B119" s="113" t="s">
        <v>749</v>
      </c>
      <c r="C119" s="113"/>
      <c r="D119" s="113"/>
      <c r="E119" s="119"/>
      <c r="F119" s="120"/>
    </row>
    <row r="120" spans="1:6" s="30" customFormat="1" x14ac:dyDescent="0.25">
      <c r="A120" s="61"/>
      <c r="B120" s="83"/>
      <c r="C120" s="19"/>
      <c r="D120" s="31"/>
      <c r="E120" s="31"/>
      <c r="F120" s="31"/>
    </row>
    <row r="121" spans="1:6" s="30" customFormat="1" x14ac:dyDescent="0.25">
      <c r="A121" s="61"/>
      <c r="B121" s="83"/>
      <c r="C121" s="19"/>
      <c r="D121" s="31"/>
      <c r="E121" s="31"/>
      <c r="F121" s="31"/>
    </row>
    <row r="122" spans="1:6" x14ac:dyDescent="0.25">
      <c r="A122" s="67" t="s">
        <v>31</v>
      </c>
      <c r="B122" s="68" t="s">
        <v>38</v>
      </c>
      <c r="C122" s="20"/>
      <c r="D122" s="20"/>
      <c r="E122" s="134"/>
      <c r="F122" s="70"/>
    </row>
    <row r="123" spans="1:6" s="358" customFormat="1" x14ac:dyDescent="0.25">
      <c r="A123" s="354"/>
      <c r="B123" s="355"/>
      <c r="C123" s="176"/>
      <c r="D123" s="176"/>
      <c r="E123" s="356"/>
      <c r="F123" s="357"/>
    </row>
    <row r="124" spans="1:6" s="358" customFormat="1" ht="60" x14ac:dyDescent="0.25">
      <c r="A124" s="337" t="s">
        <v>27</v>
      </c>
      <c r="B124" s="166" t="s">
        <v>758</v>
      </c>
      <c r="C124" s="338" t="s">
        <v>26</v>
      </c>
      <c r="D124" s="339">
        <v>1.5</v>
      </c>
      <c r="E124" s="356"/>
      <c r="F124" s="357"/>
    </row>
    <row r="125" spans="1:6" s="358" customFormat="1" x14ac:dyDescent="0.25">
      <c r="A125" s="55"/>
      <c r="B125" s="56"/>
      <c r="C125" s="99"/>
      <c r="D125" s="99"/>
      <c r="E125" s="356"/>
      <c r="F125" s="357"/>
    </row>
    <row r="126" spans="1:6" s="358" customFormat="1" ht="60" x14ac:dyDescent="0.25">
      <c r="A126" s="52" t="s">
        <v>12</v>
      </c>
      <c r="B126" s="166" t="s">
        <v>771</v>
      </c>
      <c r="C126" s="167" t="s">
        <v>26</v>
      </c>
      <c r="D126" s="98">
        <v>3</v>
      </c>
      <c r="E126" s="356"/>
      <c r="F126" s="357"/>
    </row>
    <row r="127" spans="1:6" s="358" customFormat="1" x14ac:dyDescent="0.25">
      <c r="A127" s="52"/>
      <c r="B127" s="166"/>
      <c r="C127" s="167"/>
      <c r="D127" s="98"/>
      <c r="E127" s="356"/>
      <c r="F127" s="357"/>
    </row>
    <row r="128" spans="1:6" s="358" customFormat="1" ht="60" x14ac:dyDescent="0.25">
      <c r="A128" s="52" t="s">
        <v>13</v>
      </c>
      <c r="B128" s="166" t="s">
        <v>759</v>
      </c>
      <c r="C128" s="167" t="s">
        <v>26</v>
      </c>
      <c r="D128" s="98">
        <v>5.5</v>
      </c>
      <c r="E128" s="356"/>
      <c r="F128" s="357"/>
    </row>
    <row r="129" spans="1:6" s="358" customFormat="1" x14ac:dyDescent="0.25">
      <c r="A129" s="52"/>
      <c r="B129" s="166"/>
      <c r="C129" s="167"/>
      <c r="D129" s="98"/>
      <c r="E129" s="356"/>
      <c r="F129" s="357"/>
    </row>
    <row r="130" spans="1:6" s="358" customFormat="1" ht="60" x14ac:dyDescent="0.25">
      <c r="A130" s="52" t="s">
        <v>14</v>
      </c>
      <c r="B130" s="166" t="s">
        <v>772</v>
      </c>
      <c r="C130" s="167" t="s">
        <v>26</v>
      </c>
      <c r="D130" s="98">
        <v>4</v>
      </c>
      <c r="E130" s="356"/>
      <c r="F130" s="357"/>
    </row>
    <row r="131" spans="1:6" s="358" customFormat="1" x14ac:dyDescent="0.25">
      <c r="A131" s="52"/>
      <c r="B131" s="166"/>
      <c r="C131" s="167"/>
      <c r="D131" s="98"/>
      <c r="E131" s="356"/>
      <c r="F131" s="357"/>
    </row>
    <row r="132" spans="1:6" s="358" customFormat="1" ht="45" x14ac:dyDescent="0.25">
      <c r="A132" s="52" t="s">
        <v>15</v>
      </c>
      <c r="B132" s="340" t="s">
        <v>760</v>
      </c>
      <c r="C132" s="4" t="s">
        <v>280</v>
      </c>
      <c r="D132" s="162">
        <v>866</v>
      </c>
      <c r="E132" s="356"/>
      <c r="F132" s="357"/>
    </row>
    <row r="133" spans="1:6" s="358" customFormat="1" x14ac:dyDescent="0.25">
      <c r="A133" s="52"/>
      <c r="B133" s="48"/>
      <c r="C133" s="4"/>
      <c r="D133" s="162"/>
      <c r="E133" s="356"/>
      <c r="F133" s="357"/>
    </row>
    <row r="134" spans="1:6" s="358" customFormat="1" ht="45" x14ac:dyDescent="0.25">
      <c r="A134" s="52" t="s">
        <v>16</v>
      </c>
      <c r="B134" s="340" t="s">
        <v>761</v>
      </c>
      <c r="C134" s="4" t="s">
        <v>280</v>
      </c>
      <c r="D134" s="162">
        <v>365</v>
      </c>
      <c r="E134" s="356"/>
      <c r="F134" s="357"/>
    </row>
    <row r="135" spans="1:6" s="358" customFormat="1" x14ac:dyDescent="0.25">
      <c r="A135" s="52"/>
      <c r="B135" s="341"/>
      <c r="C135" s="94"/>
      <c r="D135" s="162"/>
      <c r="E135" s="356"/>
      <c r="F135" s="357"/>
    </row>
    <row r="136" spans="1:6" s="358" customFormat="1" ht="30" x14ac:dyDescent="0.25">
      <c r="A136" s="52" t="s">
        <v>17</v>
      </c>
      <c r="B136" s="179" t="s">
        <v>762</v>
      </c>
      <c r="C136" s="4" t="s">
        <v>280</v>
      </c>
      <c r="D136" s="162">
        <v>425</v>
      </c>
      <c r="E136" s="356"/>
      <c r="F136" s="357"/>
    </row>
    <row r="137" spans="1:6" s="358" customFormat="1" x14ac:dyDescent="0.25">
      <c r="A137" s="52"/>
      <c r="B137" s="342"/>
      <c r="C137" s="167"/>
      <c r="D137" s="98"/>
      <c r="E137" s="356"/>
      <c r="F137" s="357"/>
    </row>
    <row r="138" spans="1:6" s="358" customFormat="1" ht="45" x14ac:dyDescent="0.25">
      <c r="A138" s="52" t="s">
        <v>18</v>
      </c>
      <c r="B138" s="166" t="s">
        <v>763</v>
      </c>
      <c r="C138" s="167" t="s">
        <v>29</v>
      </c>
      <c r="D138" s="98">
        <v>9</v>
      </c>
      <c r="E138" s="356"/>
      <c r="F138" s="357"/>
    </row>
    <row r="139" spans="1:6" s="358" customFormat="1" x14ac:dyDescent="0.25">
      <c r="A139" s="52"/>
      <c r="B139" s="166"/>
      <c r="C139" s="167"/>
      <c r="D139" s="98"/>
      <c r="E139" s="356"/>
      <c r="F139" s="357"/>
    </row>
    <row r="140" spans="1:6" s="358" customFormat="1" ht="75" x14ac:dyDescent="0.25">
      <c r="A140" s="52" t="s">
        <v>19</v>
      </c>
      <c r="B140" s="335" t="s">
        <v>764</v>
      </c>
      <c r="C140" s="336" t="s">
        <v>29</v>
      </c>
      <c r="D140" s="98">
        <v>9</v>
      </c>
      <c r="E140" s="356"/>
      <c r="F140" s="357"/>
    </row>
    <row r="141" spans="1:6" s="358" customFormat="1" x14ac:dyDescent="0.25">
      <c r="A141" s="52"/>
      <c r="B141" s="343"/>
      <c r="C141" s="98"/>
      <c r="D141" s="98"/>
      <c r="E141" s="356"/>
      <c r="F141" s="357"/>
    </row>
    <row r="142" spans="1:6" s="30" customFormat="1" ht="77.25" customHeight="1" x14ac:dyDescent="0.25">
      <c r="A142" s="61" t="s">
        <v>40</v>
      </c>
      <c r="B142" s="26" t="s">
        <v>789</v>
      </c>
      <c r="C142" s="19" t="s">
        <v>7</v>
      </c>
      <c r="D142" s="31">
        <v>4</v>
      </c>
      <c r="E142" s="31"/>
      <c r="F142" s="31"/>
    </row>
    <row r="143" spans="1:6" s="30" customFormat="1" ht="12" customHeight="1" x14ac:dyDescent="0.25">
      <c r="A143" s="78"/>
      <c r="B143" s="27"/>
      <c r="C143" s="91"/>
      <c r="D143" s="91"/>
      <c r="E143" s="115"/>
      <c r="F143" s="115"/>
    </row>
    <row r="144" spans="1:6" s="80" customFormat="1" x14ac:dyDescent="0.25">
      <c r="A144" s="61" t="s">
        <v>42</v>
      </c>
      <c r="B144" s="26" t="s">
        <v>22</v>
      </c>
      <c r="C144" s="19" t="s">
        <v>689</v>
      </c>
      <c r="D144" s="137">
        <v>0.1</v>
      </c>
      <c r="E144" s="116"/>
      <c r="F144" s="116"/>
    </row>
    <row r="145" spans="1:6" s="80" customFormat="1" ht="5.65" customHeight="1" x14ac:dyDescent="0.25">
      <c r="A145" s="71"/>
      <c r="B145" s="28"/>
      <c r="C145" s="25"/>
      <c r="D145" s="25"/>
      <c r="E145" s="116"/>
      <c r="F145" s="116"/>
    </row>
    <row r="146" spans="1:6" s="30" customFormat="1" ht="18.75" customHeight="1" x14ac:dyDescent="0.25">
      <c r="A146" s="81"/>
      <c r="B146" s="113" t="s">
        <v>752</v>
      </c>
      <c r="C146" s="113"/>
      <c r="D146" s="113"/>
      <c r="E146" s="119"/>
      <c r="F146" s="120"/>
    </row>
    <row r="147" spans="1:6" s="30" customFormat="1" x14ac:dyDescent="0.25">
      <c r="A147" s="61"/>
      <c r="B147" s="83"/>
      <c r="C147" s="19"/>
      <c r="D147" s="31"/>
      <c r="E147" s="31"/>
      <c r="F147" s="31"/>
    </row>
    <row r="148" spans="1:6" s="30" customFormat="1" x14ac:dyDescent="0.25">
      <c r="A148" s="61"/>
      <c r="B148" s="83"/>
      <c r="C148" s="19"/>
      <c r="D148" s="31"/>
      <c r="E148" s="31"/>
      <c r="F148" s="31"/>
    </row>
    <row r="149" spans="1:6" x14ac:dyDescent="0.25">
      <c r="A149" s="67" t="s">
        <v>32</v>
      </c>
      <c r="B149" s="68" t="s">
        <v>275</v>
      </c>
      <c r="C149" s="20"/>
      <c r="D149" s="20"/>
      <c r="E149" s="134"/>
      <c r="F149" s="70"/>
    </row>
    <row r="150" spans="1:6" s="30" customFormat="1" ht="15.95" customHeight="1" x14ac:dyDescent="0.25">
      <c r="A150" s="78"/>
      <c r="B150" s="27"/>
      <c r="C150" s="91"/>
      <c r="D150" s="91"/>
      <c r="E150" s="115"/>
      <c r="F150" s="115"/>
    </row>
    <row r="151" spans="1:6" s="30" customFormat="1" ht="105" x14ac:dyDescent="0.25">
      <c r="A151" s="168">
        <v>1</v>
      </c>
      <c r="B151" s="166" t="s">
        <v>773</v>
      </c>
      <c r="C151" s="167" t="s">
        <v>29</v>
      </c>
      <c r="D151" s="169">
        <f>6+7.3</f>
        <v>13.3</v>
      </c>
      <c r="E151" s="116"/>
      <c r="F151" s="116"/>
    </row>
    <row r="152" spans="1:6" s="30" customFormat="1" ht="15.95" customHeight="1" x14ac:dyDescent="0.25">
      <c r="A152" s="168"/>
      <c r="B152" s="166"/>
      <c r="C152" s="167"/>
      <c r="D152" s="169"/>
      <c r="E152" s="116"/>
      <c r="F152" s="116"/>
    </row>
    <row r="153" spans="1:6" s="30" customFormat="1" ht="75" x14ac:dyDescent="0.25">
      <c r="A153" s="168" t="s">
        <v>12</v>
      </c>
      <c r="B153" s="166" t="s">
        <v>774</v>
      </c>
      <c r="C153" s="167" t="s">
        <v>29</v>
      </c>
      <c r="D153" s="169">
        <f>8+30</f>
        <v>38</v>
      </c>
      <c r="E153" s="116"/>
      <c r="F153" s="116"/>
    </row>
    <row r="154" spans="1:6" s="30" customFormat="1" ht="15.95" customHeight="1" x14ac:dyDescent="0.25">
      <c r="A154" s="168"/>
      <c r="B154" s="166"/>
      <c r="C154" s="167"/>
      <c r="D154" s="169"/>
      <c r="E154" s="116"/>
      <c r="F154" s="116"/>
    </row>
    <row r="155" spans="1:6" s="30" customFormat="1" ht="51" customHeight="1" x14ac:dyDescent="0.25">
      <c r="A155" s="168" t="s">
        <v>13</v>
      </c>
      <c r="B155" s="166" t="s">
        <v>775</v>
      </c>
      <c r="C155" s="167" t="s">
        <v>29</v>
      </c>
      <c r="D155" s="169">
        <v>8</v>
      </c>
      <c r="E155" s="116"/>
      <c r="F155" s="116"/>
    </row>
    <row r="156" spans="1:6" s="30" customFormat="1" ht="15.95" customHeight="1" x14ac:dyDescent="0.25">
      <c r="A156" s="168"/>
      <c r="B156" s="166"/>
      <c r="C156" s="167"/>
      <c r="D156" s="169"/>
      <c r="E156" s="116"/>
      <c r="F156" s="116"/>
    </row>
    <row r="157" spans="1:6" s="30" customFormat="1" ht="45" x14ac:dyDescent="0.25">
      <c r="A157" s="168" t="s">
        <v>14</v>
      </c>
      <c r="B157" s="166" t="s">
        <v>776</v>
      </c>
      <c r="C157" s="167" t="s">
        <v>7</v>
      </c>
      <c r="D157" s="169">
        <v>6</v>
      </c>
      <c r="E157" s="116"/>
      <c r="F157" s="116"/>
    </row>
    <row r="158" spans="1:6" s="30" customFormat="1" ht="15.95" customHeight="1" x14ac:dyDescent="0.25">
      <c r="A158" s="168"/>
      <c r="B158" s="32"/>
      <c r="C158" s="32"/>
      <c r="D158" s="32"/>
      <c r="E158" s="116"/>
      <c r="F158" s="116"/>
    </row>
    <row r="159" spans="1:6" s="30" customFormat="1" ht="45" x14ac:dyDescent="0.25">
      <c r="A159" s="168" t="s">
        <v>15</v>
      </c>
      <c r="B159" s="166" t="s">
        <v>777</v>
      </c>
      <c r="C159" s="167" t="s">
        <v>29</v>
      </c>
      <c r="D159" s="169">
        <f>27+6+7</f>
        <v>40</v>
      </c>
      <c r="E159" s="116"/>
      <c r="F159" s="116"/>
    </row>
    <row r="160" spans="1:6" s="30" customFormat="1" ht="15.95" customHeight="1" x14ac:dyDescent="0.25">
      <c r="A160" s="168"/>
      <c r="B160" s="166"/>
      <c r="C160" s="167"/>
      <c r="D160" s="169"/>
      <c r="E160" s="116"/>
      <c r="F160" s="116"/>
    </row>
    <row r="161" spans="1:6" s="30" customFormat="1" ht="75" x14ac:dyDescent="0.25">
      <c r="A161" s="17" t="s">
        <v>16</v>
      </c>
      <c r="B161" s="166" t="s">
        <v>1208</v>
      </c>
      <c r="C161" s="167" t="s">
        <v>29</v>
      </c>
      <c r="D161" s="169">
        <v>5</v>
      </c>
      <c r="E161" s="116"/>
      <c r="F161" s="116"/>
    </row>
    <row r="162" spans="1:6" s="30" customFormat="1" ht="15.95" customHeight="1" x14ac:dyDescent="0.25">
      <c r="A162" s="168"/>
      <c r="B162" s="166"/>
      <c r="C162" s="167"/>
      <c r="D162" s="169"/>
      <c r="E162" s="116"/>
      <c r="F162" s="116"/>
    </row>
    <row r="163" spans="1:6" s="30" customFormat="1" ht="30" x14ac:dyDescent="0.25">
      <c r="A163" s="168" t="s">
        <v>17</v>
      </c>
      <c r="B163" s="166" t="s">
        <v>778</v>
      </c>
      <c r="C163" s="167" t="s">
        <v>29</v>
      </c>
      <c r="D163" s="169">
        <v>45</v>
      </c>
      <c r="E163" s="116"/>
      <c r="F163" s="116"/>
    </row>
    <row r="164" spans="1:6" s="30" customFormat="1" ht="15.95" customHeight="1" x14ac:dyDescent="0.25">
      <c r="A164" s="168"/>
      <c r="B164" s="166"/>
      <c r="C164" s="167"/>
      <c r="D164" s="169"/>
      <c r="E164" s="116"/>
      <c r="F164" s="116"/>
    </row>
    <row r="165" spans="1:6" s="30" customFormat="1" ht="45" x14ac:dyDescent="0.25">
      <c r="A165" s="168" t="s">
        <v>18</v>
      </c>
      <c r="B165" s="166" t="s">
        <v>779</v>
      </c>
      <c r="C165" s="167" t="s">
        <v>7</v>
      </c>
      <c r="D165" s="169">
        <v>6</v>
      </c>
      <c r="E165" s="116"/>
      <c r="F165" s="116"/>
    </row>
    <row r="166" spans="1:6" s="30" customFormat="1" ht="15.95" customHeight="1" x14ac:dyDescent="0.25">
      <c r="A166" s="168"/>
      <c r="B166" s="166"/>
      <c r="C166" s="167"/>
      <c r="D166" s="169"/>
      <c r="E166" s="116"/>
      <c r="F166" s="116"/>
    </row>
    <row r="167" spans="1:6" s="30" customFormat="1" ht="167.25" customHeight="1" x14ac:dyDescent="0.25">
      <c r="A167" s="15" t="s">
        <v>19</v>
      </c>
      <c r="B167" s="170" t="s">
        <v>780</v>
      </c>
      <c r="C167" s="9" t="s">
        <v>687</v>
      </c>
      <c r="D167" s="9">
        <v>12</v>
      </c>
      <c r="E167" s="116"/>
      <c r="F167" s="116"/>
    </row>
    <row r="168" spans="1:6" s="30" customFormat="1" ht="15.95" customHeight="1" x14ac:dyDescent="0.25">
      <c r="A168" s="17"/>
      <c r="B168" s="170"/>
      <c r="C168" s="9"/>
      <c r="D168" s="9"/>
      <c r="E168" s="116"/>
      <c r="F168" s="116"/>
    </row>
    <row r="169" spans="1:6" s="30" customFormat="1" ht="90" x14ac:dyDescent="0.25">
      <c r="A169" s="17" t="s">
        <v>40</v>
      </c>
      <c r="B169" s="171" t="s">
        <v>781</v>
      </c>
      <c r="C169" s="172" t="s">
        <v>29</v>
      </c>
      <c r="D169" s="173">
        <f>6.4+5+15</f>
        <v>26.4</v>
      </c>
      <c r="E169" s="116"/>
      <c r="F169" s="116"/>
    </row>
    <row r="170" spans="1:6" s="30" customFormat="1" ht="15.95" customHeight="1" x14ac:dyDescent="0.25">
      <c r="A170" s="17"/>
      <c r="B170" s="171"/>
      <c r="C170" s="172"/>
      <c r="D170" s="173"/>
      <c r="E170" s="116"/>
      <c r="F170" s="116"/>
    </row>
    <row r="171" spans="1:6" s="30" customFormat="1" ht="105" x14ac:dyDescent="0.25">
      <c r="A171" s="17" t="s">
        <v>42</v>
      </c>
      <c r="B171" s="171" t="s">
        <v>790</v>
      </c>
      <c r="C171" s="172" t="s">
        <v>7</v>
      </c>
      <c r="D171" s="173">
        <v>12</v>
      </c>
      <c r="E171" s="116"/>
      <c r="F171" s="116"/>
    </row>
    <row r="172" spans="1:6" s="30" customFormat="1" ht="15.95" customHeight="1" x14ac:dyDescent="0.25">
      <c r="A172" s="168"/>
      <c r="B172" s="166"/>
      <c r="C172" s="167"/>
      <c r="D172" s="169"/>
      <c r="E172" s="116"/>
      <c r="F172" s="116"/>
    </row>
    <row r="173" spans="1:6" s="30" customFormat="1" ht="154.5" customHeight="1" x14ac:dyDescent="0.25">
      <c r="A173" s="61" t="s">
        <v>43</v>
      </c>
      <c r="B173" s="26" t="s">
        <v>335</v>
      </c>
      <c r="C173" s="19" t="s">
        <v>7</v>
      </c>
      <c r="D173" s="31">
        <v>1</v>
      </c>
      <c r="E173" s="116"/>
      <c r="F173" s="116"/>
    </row>
    <row r="174" spans="1:6" s="30" customFormat="1" ht="18.75" customHeight="1" x14ac:dyDescent="0.25">
      <c r="A174" s="61"/>
      <c r="B174" s="26"/>
      <c r="C174" s="19"/>
      <c r="D174" s="31"/>
      <c r="E174" s="116"/>
      <c r="F174" s="116"/>
    </row>
    <row r="175" spans="1:6" s="30" customFormat="1" ht="21.75" customHeight="1" x14ac:dyDescent="0.25">
      <c r="A175" s="61" t="s">
        <v>44</v>
      </c>
      <c r="B175" s="26" t="s">
        <v>281</v>
      </c>
      <c r="C175" s="19" t="s">
        <v>7</v>
      </c>
      <c r="D175" s="31">
        <v>3</v>
      </c>
      <c r="E175" s="31"/>
      <c r="F175" s="31"/>
    </row>
    <row r="176" spans="1:6" s="30" customFormat="1" ht="15.95" customHeight="1" x14ac:dyDescent="0.25">
      <c r="A176" s="61"/>
      <c r="B176" s="26"/>
      <c r="C176" s="19"/>
      <c r="D176" s="31"/>
      <c r="E176" s="116"/>
      <c r="F176" s="116"/>
    </row>
    <row r="177" spans="1:6" s="30" customFormat="1" x14ac:dyDescent="0.25">
      <c r="A177" s="61" t="s">
        <v>45</v>
      </c>
      <c r="B177" s="26" t="s">
        <v>22</v>
      </c>
      <c r="C177" s="19" t="s">
        <v>689</v>
      </c>
      <c r="D177" s="137">
        <v>0.1</v>
      </c>
      <c r="E177" s="116"/>
      <c r="F177" s="116"/>
    </row>
    <row r="178" spans="1:6" s="30" customFormat="1" ht="15.95" customHeight="1" x14ac:dyDescent="0.25">
      <c r="A178" s="71"/>
      <c r="B178" s="72"/>
      <c r="C178" s="25"/>
      <c r="D178" s="25"/>
      <c r="E178" s="116"/>
      <c r="F178" s="116"/>
    </row>
    <row r="179" spans="1:6" s="30" customFormat="1" x14ac:dyDescent="0.25">
      <c r="A179" s="81"/>
      <c r="B179" s="113" t="s">
        <v>751</v>
      </c>
      <c r="C179" s="113"/>
      <c r="D179" s="113"/>
      <c r="E179" s="119"/>
      <c r="F179" s="120"/>
    </row>
    <row r="180" spans="1:6" s="30" customFormat="1" x14ac:dyDescent="0.25">
      <c r="A180" s="61"/>
      <c r="B180" s="83"/>
      <c r="C180" s="19"/>
      <c r="D180" s="31"/>
      <c r="E180" s="31"/>
      <c r="F180" s="31"/>
    </row>
    <row r="181" spans="1:6" s="30" customFormat="1" x14ac:dyDescent="0.25">
      <c r="A181" s="61"/>
      <c r="B181" s="83"/>
      <c r="C181" s="19"/>
      <c r="D181" s="31"/>
      <c r="E181" s="31"/>
      <c r="F181" s="31"/>
    </row>
    <row r="182" spans="1:6" x14ac:dyDescent="0.25">
      <c r="A182" s="67" t="s">
        <v>34</v>
      </c>
      <c r="B182" s="68" t="s">
        <v>276</v>
      </c>
      <c r="C182" s="20"/>
      <c r="D182" s="20"/>
      <c r="E182" s="134"/>
      <c r="F182" s="70"/>
    </row>
    <row r="183" spans="1:6" s="30" customFormat="1" ht="5.65" customHeight="1" x14ac:dyDescent="0.25">
      <c r="A183" s="78"/>
      <c r="B183" s="27"/>
      <c r="C183" s="91"/>
      <c r="D183" s="91"/>
      <c r="E183" s="115"/>
      <c r="F183" s="115"/>
    </row>
    <row r="184" spans="1:6" s="80" customFormat="1" ht="5.65" customHeight="1" x14ac:dyDescent="0.25">
      <c r="A184" s="71"/>
      <c r="B184" s="28"/>
      <c r="C184" s="25"/>
      <c r="D184" s="25"/>
      <c r="E184" s="116"/>
      <c r="F184" s="116"/>
    </row>
    <row r="185" spans="1:6" s="30" customFormat="1" ht="105" x14ac:dyDescent="0.25">
      <c r="A185" s="61" t="s">
        <v>27</v>
      </c>
      <c r="B185" s="26" t="s">
        <v>791</v>
      </c>
      <c r="C185" s="19" t="s">
        <v>7</v>
      </c>
      <c r="D185" s="31">
        <v>1</v>
      </c>
      <c r="E185" s="31"/>
      <c r="F185" s="31"/>
    </row>
    <row r="186" spans="1:6" s="30" customFormat="1" ht="5.65" customHeight="1" x14ac:dyDescent="0.25">
      <c r="A186" s="78"/>
      <c r="B186" s="27"/>
      <c r="C186" s="91"/>
      <c r="D186" s="91"/>
      <c r="E186" s="115"/>
      <c r="F186" s="115"/>
    </row>
    <row r="187" spans="1:6" s="80" customFormat="1" ht="5.65" customHeight="1" x14ac:dyDescent="0.25">
      <c r="A187" s="71"/>
      <c r="B187" s="28"/>
      <c r="C187" s="25"/>
      <c r="D187" s="25"/>
      <c r="E187" s="116"/>
      <c r="F187" s="116"/>
    </row>
    <row r="188" spans="1:6" s="30" customFormat="1" ht="30" x14ac:dyDescent="0.25">
      <c r="A188" s="61" t="s">
        <v>12</v>
      </c>
      <c r="B188" s="26" t="s">
        <v>282</v>
      </c>
      <c r="C188" s="19" t="s">
        <v>7</v>
      </c>
      <c r="D188" s="31">
        <v>1</v>
      </c>
      <c r="E188" s="31"/>
      <c r="F188" s="31"/>
    </row>
    <row r="189" spans="1:6" s="30" customFormat="1" ht="5.65" customHeight="1" x14ac:dyDescent="0.25">
      <c r="A189" s="78"/>
      <c r="B189" s="27"/>
      <c r="C189" s="91"/>
      <c r="D189" s="91"/>
      <c r="E189" s="115"/>
      <c r="F189" s="115"/>
    </row>
    <row r="190" spans="1:6" s="80" customFormat="1" ht="5.65" customHeight="1" x14ac:dyDescent="0.25">
      <c r="A190" s="71"/>
      <c r="B190" s="28"/>
      <c r="C190" s="25"/>
      <c r="D190" s="25"/>
      <c r="E190" s="116"/>
      <c r="F190" s="116"/>
    </row>
    <row r="191" spans="1:6" s="30" customFormat="1" ht="134.44999999999999" customHeight="1" x14ac:dyDescent="0.25">
      <c r="A191" s="61" t="s">
        <v>13</v>
      </c>
      <c r="B191" s="26" t="s">
        <v>286</v>
      </c>
      <c r="C191" s="19" t="s">
        <v>7</v>
      </c>
      <c r="D191" s="31">
        <v>1</v>
      </c>
      <c r="E191" s="31"/>
      <c r="F191" s="31"/>
    </row>
    <row r="192" spans="1:6" s="30" customFormat="1" ht="5.65" customHeight="1" x14ac:dyDescent="0.25">
      <c r="A192" s="78"/>
      <c r="B192" s="27"/>
      <c r="C192" s="91"/>
      <c r="D192" s="91"/>
      <c r="E192" s="115"/>
      <c r="F192" s="115"/>
    </row>
    <row r="193" spans="1:6" s="80" customFormat="1" ht="5.65" customHeight="1" x14ac:dyDescent="0.25">
      <c r="A193" s="71"/>
      <c r="B193" s="28"/>
      <c r="C193" s="25"/>
      <c r="D193" s="25"/>
      <c r="E193" s="116"/>
      <c r="F193" s="116"/>
    </row>
    <row r="194" spans="1:6" s="30" customFormat="1" x14ac:dyDescent="0.25">
      <c r="A194" s="61" t="s">
        <v>15</v>
      </c>
      <c r="B194" s="26" t="s">
        <v>22</v>
      </c>
      <c r="C194" s="25"/>
      <c r="D194" s="25"/>
      <c r="E194" s="116"/>
      <c r="F194" s="31"/>
    </row>
    <row r="195" spans="1:6" s="30" customFormat="1" ht="5.65" customHeight="1" x14ac:dyDescent="0.25">
      <c r="A195" s="78"/>
      <c r="B195" s="27"/>
      <c r="C195" s="91"/>
      <c r="D195" s="91"/>
      <c r="E195" s="115"/>
      <c r="F195" s="115"/>
    </row>
    <row r="196" spans="1:6" s="80" customFormat="1" ht="5.65" customHeight="1" x14ac:dyDescent="0.25">
      <c r="A196" s="71"/>
      <c r="B196" s="28"/>
      <c r="C196" s="25"/>
      <c r="D196" s="25"/>
      <c r="E196" s="116"/>
      <c r="F196" s="116"/>
    </row>
    <row r="197" spans="1:6" s="30" customFormat="1" ht="16.5" customHeight="1" x14ac:dyDescent="0.25">
      <c r="A197" s="81"/>
      <c r="B197" s="113" t="s">
        <v>750</v>
      </c>
      <c r="C197" s="113"/>
      <c r="D197" s="113"/>
      <c r="E197" s="119"/>
      <c r="F197" s="120"/>
    </row>
    <row r="198" spans="1:6" s="30" customFormat="1" x14ac:dyDescent="0.25">
      <c r="A198" s="61"/>
      <c r="B198" s="83"/>
      <c r="D198" s="23"/>
      <c r="E198" s="23"/>
      <c r="F198" s="23"/>
    </row>
    <row r="199" spans="1:6" s="80" customFormat="1" x14ac:dyDescent="0.25">
      <c r="A199" s="61"/>
      <c r="C199" s="30"/>
      <c r="D199" s="31"/>
      <c r="E199" s="31"/>
      <c r="F199" s="31"/>
    </row>
    <row r="200" spans="1:6" s="80" customFormat="1" x14ac:dyDescent="0.25">
      <c r="A200" s="61"/>
      <c r="C200" s="30"/>
      <c r="D200" s="31"/>
      <c r="E200" s="31"/>
      <c r="F200" s="31"/>
    </row>
    <row r="201" spans="1:6" s="80" customFormat="1" x14ac:dyDescent="0.25">
      <c r="A201" s="61"/>
      <c r="C201" s="30"/>
      <c r="D201" s="31"/>
      <c r="E201" s="31"/>
      <c r="F201" s="31"/>
    </row>
    <row r="202" spans="1:6" s="80" customFormat="1" x14ac:dyDescent="0.25">
      <c r="A202" s="61"/>
      <c r="C202" s="30"/>
      <c r="D202" s="31"/>
      <c r="E202" s="31"/>
      <c r="F202" s="31"/>
    </row>
    <row r="203" spans="1:6" s="80" customFormat="1" x14ac:dyDescent="0.25">
      <c r="A203" s="61"/>
      <c r="C203" s="30"/>
      <c r="D203" s="31"/>
      <c r="E203" s="31"/>
      <c r="F203" s="31"/>
    </row>
    <row r="204" spans="1:6" s="80" customFormat="1" x14ac:dyDescent="0.25">
      <c r="A204" s="61"/>
      <c r="C204" s="30"/>
      <c r="D204" s="31"/>
      <c r="E204" s="31"/>
      <c r="F204" s="31"/>
    </row>
    <row r="205" spans="1:6" s="80" customFormat="1" x14ac:dyDescent="0.25">
      <c r="A205" s="61"/>
      <c r="C205" s="30"/>
      <c r="D205" s="31"/>
      <c r="E205" s="31"/>
      <c r="F205" s="31"/>
    </row>
    <row r="206" spans="1:6" s="80" customFormat="1" x14ac:dyDescent="0.25">
      <c r="A206" s="61"/>
      <c r="C206" s="30"/>
      <c r="D206" s="31"/>
      <c r="E206" s="31"/>
      <c r="F206" s="31"/>
    </row>
    <row r="207" spans="1:6" s="80" customFormat="1" x14ac:dyDescent="0.25">
      <c r="A207" s="61"/>
      <c r="C207" s="30"/>
      <c r="D207" s="31"/>
      <c r="E207" s="31"/>
      <c r="F207" s="31"/>
    </row>
    <row r="208" spans="1:6" s="80" customFormat="1" x14ac:dyDescent="0.25">
      <c r="A208" s="61"/>
      <c r="C208" s="30"/>
      <c r="D208" s="31"/>
      <c r="E208" s="31"/>
      <c r="F208" s="31"/>
    </row>
    <row r="209" spans="1:6" s="80" customFormat="1" x14ac:dyDescent="0.25">
      <c r="A209" s="61"/>
      <c r="C209" s="30"/>
      <c r="D209" s="31"/>
      <c r="E209" s="31"/>
      <c r="F209" s="31"/>
    </row>
    <row r="210" spans="1:6" s="80" customFormat="1" x14ac:dyDescent="0.25">
      <c r="A210" s="61"/>
      <c r="C210" s="30"/>
      <c r="D210" s="31"/>
      <c r="E210" s="31"/>
      <c r="F210" s="31"/>
    </row>
    <row r="211" spans="1:6" s="80" customFormat="1" x14ac:dyDescent="0.25">
      <c r="A211" s="61"/>
      <c r="C211" s="30"/>
      <c r="D211" s="31"/>
      <c r="E211" s="31"/>
      <c r="F211" s="31"/>
    </row>
    <row r="212" spans="1:6" s="80" customFormat="1" x14ac:dyDescent="0.25">
      <c r="A212" s="61"/>
      <c r="C212" s="30"/>
      <c r="D212" s="31"/>
      <c r="E212" s="31"/>
      <c r="F212" s="31"/>
    </row>
    <row r="213" spans="1:6" s="80" customFormat="1" x14ac:dyDescent="0.25">
      <c r="A213" s="61"/>
      <c r="C213" s="30"/>
      <c r="D213" s="31"/>
      <c r="E213" s="31"/>
      <c r="F213" s="31"/>
    </row>
    <row r="214" spans="1:6" s="80" customFormat="1" x14ac:dyDescent="0.25">
      <c r="A214" s="61"/>
      <c r="C214" s="30"/>
      <c r="D214" s="31"/>
      <c r="E214" s="31"/>
      <c r="F214" s="31"/>
    </row>
    <row r="215" spans="1:6" s="80" customFormat="1" x14ac:dyDescent="0.25">
      <c r="A215" s="61"/>
      <c r="C215" s="30"/>
      <c r="D215" s="31"/>
      <c r="E215" s="31"/>
      <c r="F215" s="31"/>
    </row>
    <row r="216" spans="1:6" s="80" customFormat="1" x14ac:dyDescent="0.25">
      <c r="A216" s="61"/>
      <c r="C216" s="30"/>
      <c r="D216" s="31"/>
      <c r="E216" s="31"/>
      <c r="F216" s="31"/>
    </row>
    <row r="217" spans="1:6" s="80" customFormat="1" x14ac:dyDescent="0.25">
      <c r="A217" s="61"/>
      <c r="C217" s="30"/>
      <c r="D217" s="31"/>
      <c r="E217" s="31"/>
      <c r="F217" s="31"/>
    </row>
    <row r="218" spans="1:6" s="80" customFormat="1" x14ac:dyDescent="0.25">
      <c r="A218" s="61"/>
      <c r="C218" s="30"/>
      <c r="D218" s="31"/>
      <c r="E218" s="31"/>
      <c r="F218" s="31"/>
    </row>
    <row r="219" spans="1:6" s="80" customFormat="1" x14ac:dyDescent="0.25">
      <c r="A219" s="61"/>
      <c r="C219" s="30"/>
      <c r="D219" s="31"/>
      <c r="E219" s="31"/>
      <c r="F219" s="31"/>
    </row>
    <row r="220" spans="1:6" s="80" customFormat="1" x14ac:dyDescent="0.25">
      <c r="A220" s="61"/>
      <c r="C220" s="30"/>
      <c r="D220" s="31"/>
      <c r="E220" s="31"/>
      <c r="F220" s="31"/>
    </row>
    <row r="221" spans="1:6" s="80" customFormat="1" x14ac:dyDescent="0.25">
      <c r="A221" s="61"/>
      <c r="C221" s="30"/>
      <c r="D221" s="31"/>
      <c r="E221" s="31"/>
      <c r="F221" s="31"/>
    </row>
    <row r="222" spans="1:6" s="80" customFormat="1" x14ac:dyDescent="0.25">
      <c r="A222" s="61"/>
      <c r="C222" s="30"/>
      <c r="D222" s="31"/>
      <c r="E222" s="31"/>
      <c r="F222" s="31"/>
    </row>
    <row r="223" spans="1:6" s="80" customFormat="1" x14ac:dyDescent="0.25">
      <c r="A223" s="61"/>
      <c r="C223" s="30"/>
      <c r="D223" s="31"/>
      <c r="E223" s="31"/>
      <c r="F223" s="31"/>
    </row>
    <row r="224" spans="1:6" s="80" customFormat="1" x14ac:dyDescent="0.25">
      <c r="A224" s="61"/>
      <c r="C224" s="30"/>
      <c r="D224" s="31"/>
      <c r="E224" s="31"/>
      <c r="F224" s="31"/>
    </row>
    <row r="225" spans="1:6" s="80" customFormat="1" x14ac:dyDescent="0.25">
      <c r="A225" s="61"/>
      <c r="C225" s="30"/>
      <c r="D225" s="31"/>
      <c r="E225" s="31"/>
      <c r="F225" s="31"/>
    </row>
    <row r="226" spans="1:6" s="80" customFormat="1" x14ac:dyDescent="0.25">
      <c r="A226" s="61"/>
      <c r="C226" s="30"/>
      <c r="D226" s="31"/>
      <c r="E226" s="31"/>
      <c r="F226" s="31"/>
    </row>
    <row r="227" spans="1:6" s="80" customFormat="1" x14ac:dyDescent="0.25">
      <c r="A227" s="61"/>
      <c r="C227" s="30"/>
      <c r="D227" s="31"/>
      <c r="E227" s="31"/>
      <c r="F227" s="31"/>
    </row>
    <row r="228" spans="1:6" s="80" customFormat="1" x14ac:dyDescent="0.25">
      <c r="A228" s="61"/>
      <c r="C228" s="30"/>
      <c r="D228" s="31"/>
      <c r="E228" s="31"/>
      <c r="F228" s="31"/>
    </row>
    <row r="229" spans="1:6" s="80" customFormat="1" x14ac:dyDescent="0.25">
      <c r="A229" s="61"/>
      <c r="C229" s="30"/>
      <c r="D229" s="31"/>
      <c r="E229" s="31"/>
      <c r="F229" s="31"/>
    </row>
    <row r="230" spans="1:6" s="80" customFormat="1" x14ac:dyDescent="0.25">
      <c r="A230" s="61"/>
      <c r="C230" s="30"/>
      <c r="D230" s="31"/>
      <c r="E230" s="31"/>
      <c r="F230" s="31"/>
    </row>
    <row r="231" spans="1:6" s="80" customFormat="1" x14ac:dyDescent="0.25">
      <c r="A231" s="61"/>
      <c r="C231" s="30"/>
      <c r="D231" s="31"/>
      <c r="E231" s="31"/>
      <c r="F231" s="31"/>
    </row>
    <row r="232" spans="1:6" s="80" customFormat="1" x14ac:dyDescent="0.25">
      <c r="A232" s="61"/>
      <c r="C232" s="30"/>
      <c r="D232" s="31"/>
      <c r="E232" s="31"/>
      <c r="F232" s="31"/>
    </row>
    <row r="233" spans="1:6" s="80" customFormat="1" x14ac:dyDescent="0.25">
      <c r="A233" s="61"/>
      <c r="C233" s="30"/>
      <c r="D233" s="31"/>
      <c r="E233" s="31"/>
      <c r="F233" s="31"/>
    </row>
    <row r="234" spans="1:6" s="80" customFormat="1" x14ac:dyDescent="0.25">
      <c r="A234" s="61"/>
      <c r="C234" s="30"/>
      <c r="D234" s="31"/>
      <c r="E234" s="31"/>
      <c r="F234" s="31"/>
    </row>
    <row r="235" spans="1:6" s="80" customFormat="1" x14ac:dyDescent="0.25">
      <c r="A235" s="61"/>
      <c r="C235" s="30"/>
      <c r="D235" s="31"/>
      <c r="E235" s="31"/>
      <c r="F235" s="31"/>
    </row>
    <row r="236" spans="1:6" s="80" customFormat="1" x14ac:dyDescent="0.25">
      <c r="A236" s="61"/>
      <c r="C236" s="30"/>
      <c r="D236" s="31"/>
      <c r="E236" s="31"/>
      <c r="F236" s="31"/>
    </row>
    <row r="237" spans="1:6" s="80" customFormat="1" x14ac:dyDescent="0.25">
      <c r="A237" s="61"/>
      <c r="C237" s="30"/>
      <c r="D237" s="31"/>
      <c r="E237" s="31"/>
      <c r="F237" s="31"/>
    </row>
    <row r="238" spans="1:6" s="80" customFormat="1" x14ac:dyDescent="0.25">
      <c r="A238" s="61"/>
      <c r="C238" s="30"/>
      <c r="D238" s="31"/>
      <c r="E238" s="31"/>
      <c r="F238" s="31"/>
    </row>
    <row r="239" spans="1:6" s="80" customFormat="1" x14ac:dyDescent="0.25">
      <c r="A239" s="61"/>
      <c r="C239" s="30"/>
      <c r="D239" s="31"/>
      <c r="E239" s="31"/>
      <c r="F239" s="31"/>
    </row>
    <row r="240" spans="1:6" s="80" customFormat="1" x14ac:dyDescent="0.25">
      <c r="A240" s="61"/>
      <c r="C240" s="30"/>
      <c r="D240" s="31"/>
      <c r="E240" s="31"/>
      <c r="F240" s="31"/>
    </row>
    <row r="241" spans="1:6" s="80" customFormat="1" x14ac:dyDescent="0.25">
      <c r="A241" s="61"/>
      <c r="C241" s="30"/>
      <c r="D241" s="31"/>
      <c r="E241" s="31"/>
      <c r="F241" s="31"/>
    </row>
    <row r="242" spans="1:6" s="80" customFormat="1" x14ac:dyDescent="0.25">
      <c r="A242" s="61"/>
      <c r="C242" s="30"/>
      <c r="D242" s="31"/>
      <c r="E242" s="31"/>
      <c r="F242" s="31"/>
    </row>
    <row r="243" spans="1:6" s="80" customFormat="1" x14ac:dyDescent="0.25">
      <c r="A243" s="61"/>
      <c r="C243" s="30"/>
      <c r="D243" s="31"/>
      <c r="E243" s="31"/>
      <c r="F243" s="31"/>
    </row>
    <row r="244" spans="1:6" s="80" customFormat="1" x14ac:dyDescent="0.25">
      <c r="A244" s="61"/>
      <c r="C244" s="30"/>
      <c r="D244" s="31"/>
      <c r="E244" s="31"/>
      <c r="F244" s="31"/>
    </row>
    <row r="245" spans="1:6" s="80" customFormat="1" x14ac:dyDescent="0.25">
      <c r="A245" s="61"/>
      <c r="C245" s="30"/>
      <c r="D245" s="31"/>
      <c r="E245" s="31"/>
      <c r="F245" s="31"/>
    </row>
    <row r="246" spans="1:6" s="80" customFormat="1" x14ac:dyDescent="0.25">
      <c r="A246" s="61"/>
      <c r="C246" s="30"/>
      <c r="D246" s="31"/>
      <c r="E246" s="31"/>
      <c r="F246" s="31"/>
    </row>
    <row r="247" spans="1:6" s="80" customFormat="1" x14ac:dyDescent="0.25">
      <c r="A247" s="61"/>
      <c r="C247" s="30"/>
      <c r="D247" s="31"/>
      <c r="E247" s="31"/>
      <c r="F247" s="31"/>
    </row>
    <row r="248" spans="1:6" s="80" customFormat="1" x14ac:dyDescent="0.25">
      <c r="A248" s="61"/>
      <c r="C248" s="30"/>
      <c r="D248" s="31"/>
      <c r="E248" s="31"/>
      <c r="F248" s="31"/>
    </row>
    <row r="249" spans="1:6" s="80" customFormat="1" x14ac:dyDescent="0.25">
      <c r="A249" s="61"/>
      <c r="C249" s="30"/>
      <c r="D249" s="31"/>
      <c r="E249" s="31"/>
      <c r="F249" s="31"/>
    </row>
    <row r="250" spans="1:6" s="80" customFormat="1" x14ac:dyDescent="0.25">
      <c r="A250" s="61"/>
      <c r="C250" s="30"/>
      <c r="D250" s="31"/>
      <c r="E250" s="31"/>
      <c r="F250" s="31"/>
    </row>
    <row r="251" spans="1:6" s="80" customFormat="1" x14ac:dyDescent="0.25">
      <c r="A251" s="61"/>
      <c r="C251" s="30"/>
      <c r="D251" s="31"/>
      <c r="E251" s="31"/>
      <c r="F251" s="31"/>
    </row>
    <row r="252" spans="1:6" s="80" customFormat="1" x14ac:dyDescent="0.25">
      <c r="A252" s="61"/>
      <c r="C252" s="30"/>
      <c r="D252" s="31"/>
      <c r="E252" s="31"/>
      <c r="F252" s="31"/>
    </row>
    <row r="253" spans="1:6" s="80" customFormat="1" x14ac:dyDescent="0.25">
      <c r="A253" s="61"/>
      <c r="C253" s="30"/>
      <c r="D253" s="31"/>
      <c r="E253" s="31"/>
      <c r="F253" s="31"/>
    </row>
    <row r="254" spans="1:6" s="80" customFormat="1" x14ac:dyDescent="0.25">
      <c r="A254" s="61"/>
      <c r="C254" s="30"/>
      <c r="D254" s="31"/>
      <c r="E254" s="31"/>
      <c r="F254" s="31"/>
    </row>
    <row r="255" spans="1:6" s="80" customFormat="1" x14ac:dyDescent="0.25">
      <c r="A255" s="61"/>
      <c r="C255" s="30"/>
      <c r="D255" s="31"/>
      <c r="E255" s="31"/>
      <c r="F255" s="31"/>
    </row>
    <row r="256" spans="1:6" s="80" customFormat="1" x14ac:dyDescent="0.25">
      <c r="A256" s="61"/>
      <c r="C256" s="30"/>
      <c r="D256" s="31"/>
      <c r="E256" s="31"/>
      <c r="F256" s="31"/>
    </row>
    <row r="257" spans="1:6" s="80" customFormat="1" x14ac:dyDescent="0.25">
      <c r="A257" s="61"/>
      <c r="C257" s="30"/>
      <c r="D257" s="31"/>
      <c r="E257" s="31"/>
      <c r="F257" s="31"/>
    </row>
    <row r="258" spans="1:6" s="80" customFormat="1" x14ac:dyDescent="0.25">
      <c r="A258" s="61"/>
      <c r="C258" s="30"/>
      <c r="D258" s="31"/>
      <c r="E258" s="31"/>
      <c r="F258" s="31"/>
    </row>
    <row r="259" spans="1:6" s="80" customFormat="1" x14ac:dyDescent="0.25">
      <c r="A259" s="61"/>
      <c r="C259" s="30"/>
      <c r="D259" s="31"/>
      <c r="E259" s="31"/>
      <c r="F259" s="31"/>
    </row>
    <row r="260" spans="1:6" s="80" customFormat="1" x14ac:dyDescent="0.25">
      <c r="A260" s="61"/>
      <c r="C260" s="30"/>
      <c r="D260" s="31"/>
      <c r="E260" s="31"/>
      <c r="F260" s="31"/>
    </row>
    <row r="261" spans="1:6" s="80" customFormat="1" x14ac:dyDescent="0.25">
      <c r="A261" s="61"/>
      <c r="C261" s="30"/>
      <c r="D261" s="31"/>
      <c r="E261" s="31"/>
      <c r="F261" s="31"/>
    </row>
    <row r="262" spans="1:6" s="80" customFormat="1" x14ac:dyDescent="0.25">
      <c r="A262" s="61"/>
      <c r="C262" s="30"/>
      <c r="D262" s="31"/>
      <c r="E262" s="31"/>
      <c r="F262" s="31"/>
    </row>
    <row r="263" spans="1:6" s="80" customFormat="1" x14ac:dyDescent="0.25">
      <c r="A263" s="61"/>
      <c r="C263" s="30"/>
      <c r="D263" s="31"/>
      <c r="E263" s="31"/>
      <c r="F263" s="31"/>
    </row>
    <row r="264" spans="1:6" s="80" customFormat="1" x14ac:dyDescent="0.25">
      <c r="A264" s="61"/>
      <c r="C264" s="30"/>
      <c r="D264" s="31"/>
      <c r="E264" s="31"/>
      <c r="F264" s="31"/>
    </row>
    <row r="265" spans="1:6" s="80" customFormat="1" x14ac:dyDescent="0.25">
      <c r="A265" s="61"/>
      <c r="C265" s="30"/>
      <c r="D265" s="31"/>
      <c r="E265" s="31"/>
      <c r="F265" s="31"/>
    </row>
    <row r="266" spans="1:6" s="80" customFormat="1" x14ac:dyDescent="0.25">
      <c r="A266" s="61"/>
      <c r="C266" s="30"/>
      <c r="D266" s="31"/>
      <c r="E266" s="31"/>
      <c r="F266" s="31"/>
    </row>
    <row r="267" spans="1:6" s="80" customFormat="1" x14ac:dyDescent="0.25">
      <c r="A267" s="61"/>
      <c r="C267" s="30"/>
      <c r="D267" s="31"/>
      <c r="E267" s="31"/>
      <c r="F267" s="31"/>
    </row>
    <row r="268" spans="1:6" s="80" customFormat="1" x14ac:dyDescent="0.25">
      <c r="A268" s="61"/>
      <c r="C268" s="30"/>
      <c r="D268" s="31"/>
      <c r="E268" s="31"/>
      <c r="F268" s="31"/>
    </row>
    <row r="269" spans="1:6" s="80" customFormat="1" x14ac:dyDescent="0.25">
      <c r="A269" s="61"/>
      <c r="C269" s="30"/>
      <c r="D269" s="31"/>
      <c r="E269" s="31"/>
      <c r="F269" s="31"/>
    </row>
    <row r="270" spans="1:6" s="80" customFormat="1" x14ac:dyDescent="0.25">
      <c r="A270" s="61"/>
      <c r="C270" s="30"/>
      <c r="D270" s="31"/>
      <c r="E270" s="31"/>
      <c r="F270" s="31"/>
    </row>
    <row r="271" spans="1:6" s="80" customFormat="1" x14ac:dyDescent="0.25">
      <c r="A271" s="61"/>
      <c r="C271" s="30"/>
      <c r="D271" s="31"/>
      <c r="E271" s="31"/>
      <c r="F271" s="31"/>
    </row>
    <row r="272" spans="1:6" s="80" customFormat="1" x14ac:dyDescent="0.25">
      <c r="A272" s="61"/>
      <c r="C272" s="30"/>
      <c r="D272" s="31"/>
      <c r="E272" s="31"/>
      <c r="F272" s="31"/>
    </row>
    <row r="273" spans="1:6" s="80" customFormat="1" x14ac:dyDescent="0.25">
      <c r="A273" s="61"/>
      <c r="C273" s="30"/>
      <c r="D273" s="31"/>
      <c r="E273" s="31"/>
      <c r="F273" s="31"/>
    </row>
    <row r="274" spans="1:6" s="80" customFormat="1" x14ac:dyDescent="0.25">
      <c r="A274" s="61"/>
      <c r="C274" s="30"/>
      <c r="D274" s="31"/>
      <c r="E274" s="31"/>
      <c r="F274" s="31"/>
    </row>
    <row r="275" spans="1:6" s="80" customFormat="1" x14ac:dyDescent="0.25">
      <c r="A275" s="61"/>
      <c r="C275" s="30"/>
      <c r="D275" s="31"/>
      <c r="E275" s="31"/>
      <c r="F275" s="31"/>
    </row>
    <row r="276" spans="1:6" s="80" customFormat="1" x14ac:dyDescent="0.25">
      <c r="A276" s="61"/>
      <c r="C276" s="30"/>
      <c r="D276" s="31"/>
      <c r="E276" s="31"/>
      <c r="F276" s="31"/>
    </row>
    <row r="277" spans="1:6" s="80" customFormat="1" x14ac:dyDescent="0.25">
      <c r="A277" s="61"/>
      <c r="C277" s="30"/>
      <c r="D277" s="31"/>
      <c r="E277" s="31"/>
      <c r="F277" s="31"/>
    </row>
    <row r="278" spans="1:6" s="80" customFormat="1" x14ac:dyDescent="0.25">
      <c r="A278" s="61"/>
      <c r="C278" s="30"/>
      <c r="D278" s="31"/>
      <c r="E278" s="31"/>
      <c r="F278" s="31"/>
    </row>
    <row r="279" spans="1:6" s="80" customFormat="1" x14ac:dyDescent="0.25">
      <c r="A279" s="61"/>
      <c r="C279" s="30"/>
      <c r="D279" s="31"/>
      <c r="E279" s="31"/>
      <c r="F279" s="31"/>
    </row>
    <row r="280" spans="1:6" s="80" customFormat="1" x14ac:dyDescent="0.25">
      <c r="A280" s="61"/>
      <c r="C280" s="30"/>
      <c r="D280" s="31"/>
      <c r="E280" s="31"/>
      <c r="F280" s="31"/>
    </row>
    <row r="281" spans="1:6" s="80" customFormat="1" x14ac:dyDescent="0.25">
      <c r="A281" s="61"/>
      <c r="C281" s="30"/>
      <c r="D281" s="31"/>
      <c r="E281" s="31"/>
      <c r="F281" s="31"/>
    </row>
    <row r="282" spans="1:6" s="80" customFormat="1" x14ac:dyDescent="0.25">
      <c r="A282" s="61"/>
      <c r="C282" s="30"/>
      <c r="D282" s="31"/>
      <c r="E282" s="31"/>
      <c r="F282" s="31"/>
    </row>
    <row r="283" spans="1:6" s="80" customFormat="1" x14ac:dyDescent="0.25">
      <c r="A283" s="61"/>
      <c r="C283" s="30"/>
      <c r="D283" s="31"/>
      <c r="E283" s="31"/>
      <c r="F283" s="31"/>
    </row>
    <row r="284" spans="1:6" s="80" customFormat="1" x14ac:dyDescent="0.25">
      <c r="A284" s="61"/>
      <c r="C284" s="30"/>
      <c r="D284" s="31"/>
      <c r="E284" s="31"/>
      <c r="F284" s="31"/>
    </row>
    <row r="285" spans="1:6" s="80" customFormat="1" x14ac:dyDescent="0.25">
      <c r="A285" s="61"/>
      <c r="C285" s="30"/>
      <c r="D285" s="31"/>
      <c r="E285" s="31"/>
      <c r="F285" s="31"/>
    </row>
    <row r="286" spans="1:6" s="80" customFormat="1" x14ac:dyDescent="0.25">
      <c r="A286" s="61"/>
      <c r="C286" s="30"/>
      <c r="D286" s="31"/>
      <c r="E286" s="31"/>
      <c r="F286" s="31"/>
    </row>
    <row r="287" spans="1:6" s="80" customFormat="1" x14ac:dyDescent="0.25">
      <c r="A287" s="61"/>
      <c r="C287" s="30"/>
      <c r="D287" s="31"/>
      <c r="E287" s="31"/>
      <c r="F287" s="31"/>
    </row>
    <row r="288" spans="1:6" s="80" customFormat="1" x14ac:dyDescent="0.25">
      <c r="A288" s="61"/>
      <c r="C288" s="30"/>
      <c r="D288" s="31"/>
      <c r="E288" s="31"/>
      <c r="F288" s="31"/>
    </row>
    <row r="289" spans="1:6" s="80" customFormat="1" x14ac:dyDescent="0.25">
      <c r="A289" s="61"/>
      <c r="C289" s="30"/>
      <c r="D289" s="31"/>
      <c r="E289" s="31"/>
      <c r="F289" s="31"/>
    </row>
    <row r="290" spans="1:6" s="80" customFormat="1" x14ac:dyDescent="0.25">
      <c r="A290" s="61"/>
      <c r="C290" s="30"/>
      <c r="D290" s="31"/>
      <c r="E290" s="31"/>
      <c r="F290" s="31"/>
    </row>
    <row r="291" spans="1:6" s="80" customFormat="1" x14ac:dyDescent="0.25">
      <c r="A291" s="61"/>
      <c r="C291" s="30"/>
      <c r="D291" s="31"/>
      <c r="E291" s="31"/>
      <c r="F291" s="31"/>
    </row>
    <row r="292" spans="1:6" s="80" customFormat="1" x14ac:dyDescent="0.25">
      <c r="A292" s="61"/>
      <c r="C292" s="30"/>
      <c r="D292" s="31"/>
      <c r="E292" s="31"/>
      <c r="F292" s="31"/>
    </row>
    <row r="293" spans="1:6" s="80" customFormat="1" x14ac:dyDescent="0.25">
      <c r="A293" s="61"/>
      <c r="C293" s="30"/>
      <c r="D293" s="31"/>
      <c r="E293" s="31"/>
      <c r="F293" s="31"/>
    </row>
    <row r="294" spans="1:6" s="80" customFormat="1" x14ac:dyDescent="0.25">
      <c r="A294" s="61"/>
      <c r="C294" s="30"/>
      <c r="D294" s="31"/>
      <c r="E294" s="31"/>
      <c r="F294" s="31"/>
    </row>
    <row r="295" spans="1:6" s="80" customFormat="1" x14ac:dyDescent="0.25">
      <c r="A295" s="61"/>
      <c r="C295" s="30"/>
      <c r="D295" s="31"/>
      <c r="E295" s="31"/>
      <c r="F295" s="31"/>
    </row>
    <row r="296" spans="1:6" s="80" customFormat="1" x14ac:dyDescent="0.25">
      <c r="A296" s="61"/>
      <c r="C296" s="30"/>
      <c r="D296" s="31"/>
      <c r="E296" s="31"/>
      <c r="F296" s="31"/>
    </row>
    <row r="297" spans="1:6" s="80" customFormat="1" x14ac:dyDescent="0.25">
      <c r="A297" s="61"/>
      <c r="C297" s="30"/>
      <c r="D297" s="31"/>
      <c r="E297" s="31"/>
      <c r="F297" s="31"/>
    </row>
    <row r="298" spans="1:6" s="80" customFormat="1" x14ac:dyDescent="0.25">
      <c r="A298" s="61"/>
      <c r="C298" s="30"/>
      <c r="D298" s="31"/>
      <c r="E298" s="31"/>
      <c r="F298" s="31"/>
    </row>
    <row r="299" spans="1:6" s="80" customFormat="1" x14ac:dyDescent="0.25">
      <c r="A299" s="61"/>
      <c r="C299" s="30"/>
      <c r="D299" s="31"/>
      <c r="E299" s="31"/>
      <c r="F299" s="31"/>
    </row>
    <row r="300" spans="1:6" s="80" customFormat="1" x14ac:dyDescent="0.25">
      <c r="A300" s="61"/>
      <c r="C300" s="30"/>
      <c r="D300" s="31"/>
      <c r="E300" s="31"/>
      <c r="F300" s="31"/>
    </row>
    <row r="301" spans="1:6" s="80" customFormat="1" x14ac:dyDescent="0.25">
      <c r="A301" s="61"/>
      <c r="C301" s="30"/>
      <c r="D301" s="31"/>
      <c r="E301" s="31"/>
      <c r="F301" s="31"/>
    </row>
    <row r="302" spans="1:6" s="80" customFormat="1" x14ac:dyDescent="0.25">
      <c r="A302" s="61"/>
      <c r="C302" s="30"/>
      <c r="D302" s="31"/>
      <c r="E302" s="31"/>
      <c r="F302" s="31"/>
    </row>
    <row r="303" spans="1:6" s="80" customFormat="1" x14ac:dyDescent="0.25">
      <c r="A303" s="61"/>
      <c r="C303" s="30"/>
      <c r="D303" s="31"/>
      <c r="E303" s="31"/>
      <c r="F303" s="31"/>
    </row>
    <row r="304" spans="1:6" s="80" customFormat="1" x14ac:dyDescent="0.25">
      <c r="A304" s="61"/>
      <c r="C304" s="30"/>
      <c r="D304" s="31"/>
      <c r="E304" s="31"/>
      <c r="F304" s="31"/>
    </row>
    <row r="305" spans="1:6" s="80" customFormat="1" x14ac:dyDescent="0.25">
      <c r="A305" s="61"/>
      <c r="C305" s="30"/>
      <c r="D305" s="31"/>
      <c r="E305" s="31"/>
      <c r="F305" s="31"/>
    </row>
    <row r="306" spans="1:6" s="80" customFormat="1" x14ac:dyDescent="0.25">
      <c r="A306" s="61"/>
      <c r="C306" s="30"/>
      <c r="D306" s="31"/>
      <c r="E306" s="31"/>
      <c r="F306" s="31"/>
    </row>
    <row r="307" spans="1:6" s="80" customFormat="1" x14ac:dyDescent="0.25">
      <c r="A307" s="61"/>
      <c r="C307" s="30"/>
      <c r="D307" s="31"/>
      <c r="E307" s="31"/>
      <c r="F307" s="31"/>
    </row>
    <row r="308" spans="1:6" s="80" customFormat="1" x14ac:dyDescent="0.25">
      <c r="A308" s="61"/>
      <c r="C308" s="30"/>
      <c r="D308" s="31"/>
      <c r="E308" s="31"/>
      <c r="F308" s="31"/>
    </row>
    <row r="309" spans="1:6" s="80" customFormat="1" x14ac:dyDescent="0.25">
      <c r="A309" s="61"/>
      <c r="C309" s="30"/>
      <c r="D309" s="31"/>
      <c r="E309" s="31"/>
      <c r="F309" s="31"/>
    </row>
    <row r="310" spans="1:6" s="80" customFormat="1" x14ac:dyDescent="0.25">
      <c r="A310" s="61"/>
      <c r="C310" s="30"/>
      <c r="D310" s="31"/>
      <c r="E310" s="31"/>
      <c r="F310" s="31"/>
    </row>
    <row r="311" spans="1:6" s="80" customFormat="1" x14ac:dyDescent="0.25">
      <c r="A311" s="61"/>
      <c r="C311" s="30"/>
      <c r="D311" s="31"/>
      <c r="E311" s="31"/>
      <c r="F311" s="31"/>
    </row>
    <row r="312" spans="1:6" s="80" customFormat="1" x14ac:dyDescent="0.25">
      <c r="A312" s="61"/>
      <c r="C312" s="30"/>
      <c r="D312" s="31"/>
      <c r="E312" s="31"/>
      <c r="F312" s="31"/>
    </row>
    <row r="313" spans="1:6" s="80" customFormat="1" x14ac:dyDescent="0.25">
      <c r="A313" s="61"/>
      <c r="C313" s="30"/>
      <c r="D313" s="31"/>
      <c r="E313" s="31"/>
      <c r="F313" s="31"/>
    </row>
    <row r="314" spans="1:6" s="80" customFormat="1" x14ac:dyDescent="0.25">
      <c r="A314" s="61"/>
      <c r="C314" s="30"/>
      <c r="D314" s="31"/>
      <c r="E314" s="31"/>
      <c r="F314" s="31"/>
    </row>
    <row r="315" spans="1:6" s="80" customFormat="1" x14ac:dyDescent="0.25">
      <c r="A315" s="61"/>
      <c r="C315" s="30"/>
      <c r="D315" s="31"/>
      <c r="E315" s="31"/>
      <c r="F315" s="31"/>
    </row>
    <row r="316" spans="1:6" s="80" customFormat="1" x14ac:dyDescent="0.25">
      <c r="A316" s="61"/>
      <c r="C316" s="30"/>
      <c r="D316" s="31"/>
      <c r="E316" s="31"/>
      <c r="F316" s="31"/>
    </row>
    <row r="317" spans="1:6" s="80" customFormat="1" x14ac:dyDescent="0.25">
      <c r="A317" s="61"/>
      <c r="C317" s="30"/>
      <c r="D317" s="31"/>
      <c r="E317" s="31"/>
      <c r="F317" s="31"/>
    </row>
    <row r="318" spans="1:6" s="80" customFormat="1" x14ac:dyDescent="0.25">
      <c r="A318" s="61"/>
      <c r="C318" s="30"/>
      <c r="D318" s="31"/>
      <c r="E318" s="31"/>
      <c r="F318" s="31"/>
    </row>
    <row r="319" spans="1:6" s="80" customFormat="1" x14ac:dyDescent="0.25">
      <c r="A319" s="61"/>
      <c r="C319" s="30"/>
      <c r="D319" s="31"/>
      <c r="E319" s="31"/>
      <c r="F319" s="31"/>
    </row>
    <row r="320" spans="1:6" s="80" customFormat="1" x14ac:dyDescent="0.25">
      <c r="A320" s="61"/>
      <c r="C320" s="30"/>
      <c r="D320" s="31"/>
      <c r="E320" s="31"/>
      <c r="F320" s="31"/>
    </row>
    <row r="321" spans="1:6" s="80" customFormat="1" x14ac:dyDescent="0.25">
      <c r="A321" s="61"/>
      <c r="C321" s="30"/>
      <c r="D321" s="31"/>
      <c r="E321" s="31"/>
      <c r="F321" s="31"/>
    </row>
    <row r="322" spans="1:6" s="80" customFormat="1" x14ac:dyDescent="0.25">
      <c r="A322" s="61"/>
      <c r="C322" s="30"/>
      <c r="D322" s="31"/>
      <c r="E322" s="31"/>
      <c r="F322" s="31"/>
    </row>
    <row r="323" spans="1:6" s="80" customFormat="1" x14ac:dyDescent="0.25">
      <c r="A323" s="61"/>
      <c r="C323" s="30"/>
      <c r="D323" s="31"/>
      <c r="E323" s="31"/>
      <c r="F323" s="31"/>
    </row>
    <row r="324" spans="1:6" s="80" customFormat="1" x14ac:dyDescent="0.25">
      <c r="A324" s="61"/>
      <c r="C324" s="30"/>
      <c r="D324" s="31"/>
      <c r="E324" s="31"/>
      <c r="F324" s="31"/>
    </row>
    <row r="325" spans="1:6" s="80" customFormat="1" x14ac:dyDescent="0.25">
      <c r="A325" s="61"/>
      <c r="C325" s="30"/>
      <c r="D325" s="31"/>
      <c r="E325" s="31"/>
      <c r="F325" s="31"/>
    </row>
    <row r="326" spans="1:6" s="80" customFormat="1" x14ac:dyDescent="0.25">
      <c r="A326" s="61"/>
      <c r="C326" s="30"/>
      <c r="D326" s="31"/>
      <c r="E326" s="31"/>
      <c r="F326" s="31"/>
    </row>
    <row r="327" spans="1:6" s="80" customFormat="1" x14ac:dyDescent="0.25">
      <c r="A327" s="61"/>
      <c r="C327" s="30"/>
      <c r="D327" s="31"/>
      <c r="E327" s="31"/>
      <c r="F327" s="31"/>
    </row>
    <row r="328" spans="1:6" s="80" customFormat="1" x14ac:dyDescent="0.25">
      <c r="A328" s="61"/>
      <c r="C328" s="30"/>
      <c r="D328" s="31"/>
      <c r="E328" s="31"/>
      <c r="F328" s="31"/>
    </row>
    <row r="329" spans="1:6" s="80" customFormat="1" x14ac:dyDescent="0.25">
      <c r="A329" s="61"/>
      <c r="C329" s="30"/>
      <c r="D329" s="31"/>
      <c r="E329" s="31"/>
      <c r="F329" s="31"/>
    </row>
    <row r="330" spans="1:6" s="80" customFormat="1" x14ac:dyDescent="0.25">
      <c r="A330" s="61"/>
      <c r="C330" s="30"/>
      <c r="D330" s="31"/>
      <c r="E330" s="31"/>
      <c r="F330" s="31"/>
    </row>
    <row r="331" spans="1:6" s="80" customFormat="1" x14ac:dyDescent="0.25">
      <c r="A331" s="61"/>
      <c r="C331" s="30"/>
      <c r="D331" s="31"/>
      <c r="E331" s="31"/>
      <c r="F331" s="31"/>
    </row>
    <row r="332" spans="1:6" s="80" customFormat="1" x14ac:dyDescent="0.25">
      <c r="A332" s="61"/>
      <c r="C332" s="30"/>
      <c r="D332" s="31"/>
      <c r="E332" s="31"/>
      <c r="F332" s="31"/>
    </row>
    <row r="333" spans="1:6" s="80" customFormat="1" x14ac:dyDescent="0.25">
      <c r="A333" s="61"/>
      <c r="C333" s="30"/>
      <c r="D333" s="31"/>
      <c r="E333" s="31"/>
      <c r="F333" s="31"/>
    </row>
    <row r="334" spans="1:6" s="80" customFormat="1" x14ac:dyDescent="0.25">
      <c r="A334" s="61"/>
      <c r="C334" s="30"/>
      <c r="D334" s="31"/>
      <c r="E334" s="31"/>
      <c r="F334" s="31"/>
    </row>
    <row r="335" spans="1:6" s="80" customFormat="1" x14ac:dyDescent="0.25">
      <c r="A335" s="61"/>
      <c r="C335" s="30"/>
      <c r="D335" s="31"/>
      <c r="E335" s="31"/>
      <c r="F335" s="31"/>
    </row>
    <row r="336" spans="1:6" s="80" customFormat="1" x14ac:dyDescent="0.25">
      <c r="A336" s="61"/>
      <c r="C336" s="30"/>
      <c r="D336" s="31"/>
      <c r="E336" s="31"/>
      <c r="F336" s="31"/>
    </row>
    <row r="337" spans="1:6" s="80" customFormat="1" x14ac:dyDescent="0.25">
      <c r="A337" s="61"/>
      <c r="C337" s="30"/>
      <c r="D337" s="31"/>
      <c r="E337" s="31"/>
      <c r="F337" s="31"/>
    </row>
    <row r="338" spans="1:6" s="80" customFormat="1" x14ac:dyDescent="0.25">
      <c r="A338" s="61"/>
      <c r="C338" s="30"/>
      <c r="D338" s="31"/>
      <c r="E338" s="31"/>
      <c r="F338" s="31"/>
    </row>
    <row r="339" spans="1:6" s="80" customFormat="1" x14ac:dyDescent="0.25">
      <c r="A339" s="61"/>
      <c r="C339" s="30"/>
      <c r="D339" s="31"/>
      <c r="E339" s="31"/>
      <c r="F339" s="31"/>
    </row>
    <row r="340" spans="1:6" s="80" customFormat="1" x14ac:dyDescent="0.25">
      <c r="A340" s="61"/>
      <c r="C340" s="30"/>
      <c r="D340" s="31"/>
      <c r="E340" s="31"/>
      <c r="F340" s="31"/>
    </row>
    <row r="341" spans="1:6" s="80" customFormat="1" x14ac:dyDescent="0.25">
      <c r="A341" s="61"/>
      <c r="C341" s="30"/>
      <c r="D341" s="31"/>
      <c r="E341" s="31"/>
      <c r="F341" s="31"/>
    </row>
    <row r="342" spans="1:6" s="80" customFormat="1" x14ac:dyDescent="0.25">
      <c r="A342" s="61"/>
      <c r="C342" s="30"/>
      <c r="D342" s="31"/>
      <c r="E342" s="31"/>
      <c r="F342" s="31"/>
    </row>
    <row r="343" spans="1:6" s="80" customFormat="1" x14ac:dyDescent="0.25">
      <c r="A343" s="61"/>
      <c r="C343" s="30"/>
      <c r="D343" s="31"/>
      <c r="E343" s="31"/>
      <c r="F343" s="31"/>
    </row>
    <row r="344" spans="1:6" s="80" customFormat="1" x14ac:dyDescent="0.25">
      <c r="A344" s="61"/>
      <c r="C344" s="30"/>
      <c r="D344" s="31"/>
      <c r="E344" s="31"/>
      <c r="F344" s="31"/>
    </row>
    <row r="345" spans="1:6" s="80" customFormat="1" x14ac:dyDescent="0.25">
      <c r="A345" s="61"/>
      <c r="C345" s="30"/>
      <c r="D345" s="31"/>
      <c r="E345" s="31"/>
      <c r="F345" s="31"/>
    </row>
    <row r="346" spans="1:6" s="80" customFormat="1" x14ac:dyDescent="0.25">
      <c r="A346" s="61"/>
      <c r="C346" s="30"/>
      <c r="D346" s="31"/>
      <c r="E346" s="31"/>
      <c r="F346" s="31"/>
    </row>
    <row r="347" spans="1:6" s="80" customFormat="1" x14ac:dyDescent="0.25">
      <c r="A347" s="61"/>
      <c r="C347" s="30"/>
      <c r="D347" s="31"/>
      <c r="E347" s="31"/>
      <c r="F347" s="31"/>
    </row>
    <row r="348" spans="1:6" s="80" customFormat="1" x14ac:dyDescent="0.25">
      <c r="A348" s="61"/>
      <c r="C348" s="30"/>
      <c r="D348" s="31"/>
      <c r="E348" s="31"/>
      <c r="F348" s="31"/>
    </row>
    <row r="349" spans="1:6" s="80" customFormat="1" x14ac:dyDescent="0.25">
      <c r="A349" s="61"/>
      <c r="C349" s="30"/>
      <c r="D349" s="31"/>
      <c r="E349" s="31"/>
      <c r="F349" s="31"/>
    </row>
    <row r="350" spans="1:6" s="80" customFormat="1" x14ac:dyDescent="0.25">
      <c r="A350" s="61"/>
      <c r="C350" s="30"/>
      <c r="D350" s="31"/>
      <c r="E350" s="31"/>
      <c r="F350" s="31"/>
    </row>
    <row r="351" spans="1:6" s="80" customFormat="1" x14ac:dyDescent="0.25">
      <c r="A351" s="61"/>
      <c r="C351" s="30"/>
      <c r="D351" s="31"/>
      <c r="E351" s="31"/>
      <c r="F351" s="31"/>
    </row>
    <row r="352" spans="1:6" s="80" customFormat="1" x14ac:dyDescent="0.25">
      <c r="A352" s="61"/>
      <c r="C352" s="30"/>
      <c r="D352" s="31"/>
      <c r="E352" s="31"/>
      <c r="F352" s="31"/>
    </row>
    <row r="353" spans="1:6" s="80" customFormat="1" x14ac:dyDescent="0.25">
      <c r="A353" s="61"/>
      <c r="C353" s="30"/>
      <c r="D353" s="31"/>
      <c r="E353" s="31"/>
      <c r="F353" s="31"/>
    </row>
    <row r="354" spans="1:6" s="80" customFormat="1" x14ac:dyDescent="0.25">
      <c r="A354" s="61"/>
      <c r="C354" s="30"/>
      <c r="D354" s="31"/>
      <c r="E354" s="31"/>
      <c r="F354" s="31"/>
    </row>
    <row r="355" spans="1:6" s="80" customFormat="1" x14ac:dyDescent="0.25">
      <c r="A355" s="61"/>
      <c r="C355" s="30"/>
      <c r="D355" s="31"/>
      <c r="E355" s="31"/>
      <c r="F355" s="31"/>
    </row>
    <row r="356" spans="1:6" s="80" customFormat="1" x14ac:dyDescent="0.25">
      <c r="A356" s="61"/>
      <c r="C356" s="30"/>
      <c r="D356" s="31"/>
      <c r="E356" s="31"/>
      <c r="F356" s="31"/>
    </row>
    <row r="357" spans="1:6" s="80" customFormat="1" x14ac:dyDescent="0.25">
      <c r="A357" s="61"/>
      <c r="C357" s="30"/>
      <c r="D357" s="31"/>
      <c r="E357" s="31"/>
      <c r="F357" s="31"/>
    </row>
    <row r="358" spans="1:6" s="80" customFormat="1" x14ac:dyDescent="0.25">
      <c r="A358" s="61"/>
      <c r="C358" s="30"/>
      <c r="D358" s="31"/>
      <c r="E358" s="31"/>
      <c r="F358" s="31"/>
    </row>
    <row r="359" spans="1:6" s="80" customFormat="1" x14ac:dyDescent="0.25">
      <c r="A359" s="61"/>
      <c r="C359" s="30"/>
      <c r="D359" s="31"/>
      <c r="E359" s="31"/>
      <c r="F359" s="31"/>
    </row>
    <row r="360" spans="1:6" s="80" customFormat="1" x14ac:dyDescent="0.25">
      <c r="A360" s="61"/>
      <c r="C360" s="30"/>
      <c r="D360" s="31"/>
      <c r="E360" s="31"/>
      <c r="F360" s="31"/>
    </row>
    <row r="361" spans="1:6" s="80" customFormat="1" x14ac:dyDescent="0.25">
      <c r="A361" s="61"/>
      <c r="C361" s="30"/>
      <c r="D361" s="31"/>
      <c r="E361" s="31"/>
      <c r="F361" s="31"/>
    </row>
    <row r="362" spans="1:6" s="80" customFormat="1" x14ac:dyDescent="0.25">
      <c r="A362" s="61"/>
      <c r="C362" s="30"/>
      <c r="D362" s="31"/>
      <c r="E362" s="31"/>
      <c r="F362" s="31"/>
    </row>
    <row r="363" spans="1:6" s="80" customFormat="1" x14ac:dyDescent="0.25">
      <c r="A363" s="61"/>
      <c r="C363" s="30"/>
      <c r="D363" s="31"/>
      <c r="E363" s="31"/>
      <c r="F363" s="31"/>
    </row>
    <row r="364" spans="1:6" s="80" customFormat="1" x14ac:dyDescent="0.25">
      <c r="A364" s="61"/>
      <c r="C364" s="30"/>
      <c r="D364" s="31"/>
      <c r="E364" s="31"/>
      <c r="F364" s="31"/>
    </row>
    <row r="365" spans="1:6" s="80" customFormat="1" x14ac:dyDescent="0.25">
      <c r="A365" s="61"/>
      <c r="C365" s="30"/>
      <c r="D365" s="31"/>
      <c r="E365" s="31"/>
      <c r="F365" s="31"/>
    </row>
    <row r="366" spans="1:6" s="80" customFormat="1" x14ac:dyDescent="0.25">
      <c r="A366" s="61"/>
      <c r="C366" s="30"/>
      <c r="D366" s="31"/>
      <c r="E366" s="31"/>
      <c r="F366" s="31"/>
    </row>
    <row r="367" spans="1:6" s="80" customFormat="1" x14ac:dyDescent="0.25">
      <c r="A367" s="61"/>
      <c r="C367" s="30"/>
      <c r="D367" s="31"/>
      <c r="E367" s="31"/>
      <c r="F367" s="31"/>
    </row>
    <row r="368" spans="1:6" s="80" customFormat="1" x14ac:dyDescent="0.25">
      <c r="A368" s="61"/>
      <c r="C368" s="30"/>
      <c r="D368" s="31"/>
      <c r="E368" s="31"/>
      <c r="F368" s="31"/>
    </row>
    <row r="369" spans="1:6" s="80" customFormat="1" x14ac:dyDescent="0.25">
      <c r="A369" s="61"/>
      <c r="C369" s="30"/>
      <c r="D369" s="31"/>
      <c r="E369" s="31"/>
      <c r="F369" s="31"/>
    </row>
    <row r="370" spans="1:6" s="80" customFormat="1" x14ac:dyDescent="0.25">
      <c r="A370" s="61"/>
      <c r="C370" s="30"/>
      <c r="D370" s="31"/>
      <c r="E370" s="31"/>
      <c r="F370" s="31"/>
    </row>
    <row r="371" spans="1:6" s="80" customFormat="1" x14ac:dyDescent="0.25">
      <c r="A371" s="61"/>
      <c r="C371" s="30"/>
      <c r="D371" s="31"/>
      <c r="E371" s="31"/>
      <c r="F371" s="31"/>
    </row>
    <row r="372" spans="1:6" s="80" customFormat="1" x14ac:dyDescent="0.25">
      <c r="A372" s="61"/>
      <c r="C372" s="30"/>
      <c r="D372" s="31"/>
      <c r="E372" s="31"/>
      <c r="F372" s="31"/>
    </row>
    <row r="373" spans="1:6" s="80" customFormat="1" x14ac:dyDescent="0.25">
      <c r="A373" s="61"/>
      <c r="C373" s="30"/>
      <c r="D373" s="31"/>
      <c r="E373" s="31"/>
      <c r="F373" s="31"/>
    </row>
    <row r="374" spans="1:6" s="80" customFormat="1" x14ac:dyDescent="0.25">
      <c r="A374" s="61"/>
      <c r="C374" s="30"/>
      <c r="D374" s="31"/>
      <c r="E374" s="31"/>
      <c r="F374" s="31"/>
    </row>
    <row r="375" spans="1:6" s="80" customFormat="1" x14ac:dyDescent="0.25">
      <c r="A375" s="61"/>
      <c r="C375" s="30"/>
      <c r="D375" s="31"/>
      <c r="E375" s="31"/>
      <c r="F375" s="31"/>
    </row>
    <row r="376" spans="1:6" s="80" customFormat="1" x14ac:dyDescent="0.25">
      <c r="A376" s="61"/>
      <c r="C376" s="30"/>
      <c r="D376" s="31"/>
      <c r="E376" s="31"/>
      <c r="F376" s="31"/>
    </row>
    <row r="377" spans="1:6" s="80" customFormat="1" x14ac:dyDescent="0.25">
      <c r="A377" s="61"/>
      <c r="C377" s="30"/>
      <c r="D377" s="31"/>
      <c r="E377" s="31"/>
      <c r="F377" s="31"/>
    </row>
    <row r="378" spans="1:6" s="80" customFormat="1" x14ac:dyDescent="0.25">
      <c r="A378" s="61"/>
      <c r="C378" s="30"/>
      <c r="D378" s="31"/>
      <c r="E378" s="31"/>
      <c r="F378" s="31"/>
    </row>
    <row r="379" spans="1:6" s="80" customFormat="1" x14ac:dyDescent="0.25">
      <c r="A379" s="61"/>
      <c r="C379" s="30"/>
      <c r="D379" s="31"/>
      <c r="E379" s="31"/>
      <c r="F379" s="31"/>
    </row>
    <row r="380" spans="1:6" s="80" customFormat="1" x14ac:dyDescent="0.25">
      <c r="A380" s="61"/>
      <c r="C380" s="30"/>
      <c r="D380" s="31"/>
      <c r="E380" s="31"/>
      <c r="F380" s="31"/>
    </row>
    <row r="381" spans="1:6" s="80" customFormat="1" x14ac:dyDescent="0.25">
      <c r="A381" s="61"/>
      <c r="C381" s="30"/>
      <c r="D381" s="31"/>
      <c r="E381" s="31"/>
      <c r="F381" s="31"/>
    </row>
    <row r="382" spans="1:6" s="80" customFormat="1" x14ac:dyDescent="0.25">
      <c r="A382" s="61"/>
      <c r="C382" s="30"/>
      <c r="D382" s="31"/>
      <c r="E382" s="31"/>
      <c r="F382" s="31"/>
    </row>
    <row r="383" spans="1:6" s="80" customFormat="1" x14ac:dyDescent="0.25">
      <c r="A383" s="61"/>
      <c r="C383" s="30"/>
      <c r="D383" s="31"/>
      <c r="E383" s="31"/>
      <c r="F383" s="31"/>
    </row>
    <row r="384" spans="1:6" s="80" customFormat="1" x14ac:dyDescent="0.25">
      <c r="A384" s="61"/>
      <c r="C384" s="30"/>
      <c r="D384" s="31"/>
      <c r="E384" s="31"/>
      <c r="F384" s="31"/>
    </row>
    <row r="385" spans="1:6" s="80" customFormat="1" x14ac:dyDescent="0.25">
      <c r="A385" s="61"/>
      <c r="C385" s="30"/>
      <c r="D385" s="31"/>
      <c r="E385" s="31"/>
      <c r="F385" s="31"/>
    </row>
    <row r="386" spans="1:6" s="80" customFormat="1" x14ac:dyDescent="0.25">
      <c r="A386" s="61"/>
      <c r="C386" s="30"/>
      <c r="D386" s="31"/>
      <c r="E386" s="31"/>
      <c r="F386" s="31"/>
    </row>
    <row r="387" spans="1:6" s="80" customFormat="1" x14ac:dyDescent="0.25">
      <c r="A387" s="61"/>
      <c r="C387" s="30"/>
      <c r="D387" s="31"/>
      <c r="E387" s="31"/>
      <c r="F387" s="31"/>
    </row>
    <row r="388" spans="1:6" s="80" customFormat="1" x14ac:dyDescent="0.25">
      <c r="A388" s="61"/>
      <c r="C388" s="30"/>
      <c r="D388" s="31"/>
      <c r="E388" s="31"/>
      <c r="F388" s="31"/>
    </row>
    <row r="389" spans="1:6" s="80" customFormat="1" x14ac:dyDescent="0.25">
      <c r="A389" s="61"/>
      <c r="C389" s="30"/>
      <c r="D389" s="31"/>
      <c r="E389" s="31"/>
      <c r="F389" s="31"/>
    </row>
    <row r="390" spans="1:6" s="80" customFormat="1" x14ac:dyDescent="0.25">
      <c r="A390" s="61"/>
      <c r="C390" s="30"/>
      <c r="D390" s="31"/>
      <c r="E390" s="31"/>
      <c r="F390" s="31"/>
    </row>
    <row r="391" spans="1:6" s="80" customFormat="1" x14ac:dyDescent="0.25">
      <c r="A391" s="61"/>
      <c r="C391" s="30"/>
      <c r="D391" s="31"/>
      <c r="E391" s="31"/>
      <c r="F391" s="31"/>
    </row>
    <row r="392" spans="1:6" s="80" customFormat="1" x14ac:dyDescent="0.25">
      <c r="A392" s="61"/>
      <c r="C392" s="30"/>
      <c r="D392" s="31"/>
      <c r="E392" s="31"/>
      <c r="F392" s="31"/>
    </row>
    <row r="393" spans="1:6" s="80" customFormat="1" x14ac:dyDescent="0.25">
      <c r="A393" s="61"/>
      <c r="C393" s="30"/>
      <c r="D393" s="31"/>
      <c r="E393" s="31"/>
      <c r="F393" s="31"/>
    </row>
    <row r="394" spans="1:6" s="80" customFormat="1" x14ac:dyDescent="0.25">
      <c r="A394" s="61"/>
      <c r="C394" s="30"/>
      <c r="D394" s="31"/>
      <c r="E394" s="31"/>
      <c r="F394" s="31"/>
    </row>
    <row r="395" spans="1:6" s="80" customFormat="1" x14ac:dyDescent="0.25">
      <c r="A395" s="61"/>
      <c r="C395" s="30"/>
      <c r="D395" s="31"/>
      <c r="E395" s="31"/>
      <c r="F395" s="31"/>
    </row>
    <row r="396" spans="1:6" s="80" customFormat="1" x14ac:dyDescent="0.25">
      <c r="A396" s="61"/>
      <c r="C396" s="30"/>
      <c r="D396" s="31"/>
      <c r="E396" s="31"/>
      <c r="F396" s="31"/>
    </row>
    <row r="397" spans="1:6" s="80" customFormat="1" x14ac:dyDescent="0.25">
      <c r="A397" s="61"/>
      <c r="C397" s="30"/>
      <c r="D397" s="31"/>
      <c r="E397" s="31"/>
      <c r="F397" s="31"/>
    </row>
    <row r="398" spans="1:6" s="80" customFormat="1" x14ac:dyDescent="0.25">
      <c r="A398" s="61"/>
      <c r="C398" s="30"/>
      <c r="D398" s="31"/>
      <c r="E398" s="31"/>
      <c r="F398" s="31"/>
    </row>
    <row r="399" spans="1:6" s="80" customFormat="1" x14ac:dyDescent="0.25">
      <c r="A399" s="61"/>
      <c r="C399" s="30"/>
      <c r="D399" s="31"/>
      <c r="E399" s="31"/>
      <c r="F399" s="31"/>
    </row>
    <row r="400" spans="1:6" s="80" customFormat="1" x14ac:dyDescent="0.25">
      <c r="A400" s="61"/>
      <c r="C400" s="30"/>
      <c r="D400" s="31"/>
      <c r="E400" s="31"/>
      <c r="F400" s="31"/>
    </row>
    <row r="401" spans="1:6" s="80" customFormat="1" x14ac:dyDescent="0.25">
      <c r="A401" s="61"/>
      <c r="C401" s="30"/>
      <c r="D401" s="31"/>
      <c r="E401" s="31"/>
      <c r="F401" s="31"/>
    </row>
    <row r="402" spans="1:6" s="80" customFormat="1" x14ac:dyDescent="0.25">
      <c r="A402" s="61"/>
      <c r="C402" s="30"/>
      <c r="D402" s="31"/>
      <c r="E402" s="31"/>
      <c r="F402" s="31"/>
    </row>
    <row r="403" spans="1:6" s="80" customFormat="1" x14ac:dyDescent="0.25">
      <c r="A403" s="61"/>
      <c r="C403" s="30"/>
      <c r="D403" s="31"/>
      <c r="E403" s="31"/>
      <c r="F403" s="31"/>
    </row>
    <row r="404" spans="1:6" s="80" customFormat="1" x14ac:dyDescent="0.25">
      <c r="A404" s="61"/>
      <c r="C404" s="30"/>
      <c r="D404" s="31"/>
      <c r="E404" s="31"/>
      <c r="F404" s="31"/>
    </row>
    <row r="405" spans="1:6" s="80" customFormat="1" x14ac:dyDescent="0.25">
      <c r="A405" s="61"/>
      <c r="C405" s="30"/>
      <c r="D405" s="31"/>
      <c r="E405" s="31"/>
      <c r="F405" s="31"/>
    </row>
    <row r="406" spans="1:6" s="80" customFormat="1" x14ac:dyDescent="0.25">
      <c r="A406" s="61"/>
      <c r="C406" s="30"/>
      <c r="D406" s="31"/>
      <c r="E406" s="31"/>
      <c r="F406" s="31"/>
    </row>
    <row r="407" spans="1:6" s="80" customFormat="1" x14ac:dyDescent="0.25">
      <c r="A407" s="61"/>
      <c r="C407" s="30"/>
      <c r="D407" s="31"/>
      <c r="E407" s="31"/>
      <c r="F407" s="31"/>
    </row>
    <row r="408" spans="1:6" s="80" customFormat="1" x14ac:dyDescent="0.25">
      <c r="A408" s="61"/>
      <c r="C408" s="30"/>
      <c r="D408" s="31"/>
      <c r="E408" s="31"/>
      <c r="F408" s="31"/>
    </row>
    <row r="409" spans="1:6" s="80" customFormat="1" x14ac:dyDescent="0.25">
      <c r="A409" s="61"/>
      <c r="C409" s="30"/>
      <c r="D409" s="31"/>
      <c r="E409" s="31"/>
      <c r="F409" s="31"/>
    </row>
    <row r="410" spans="1:6" s="80" customFormat="1" x14ac:dyDescent="0.25">
      <c r="A410" s="61"/>
      <c r="C410" s="30"/>
      <c r="D410" s="31"/>
      <c r="E410" s="31"/>
      <c r="F410" s="31"/>
    </row>
    <row r="411" spans="1:6" s="80" customFormat="1" x14ac:dyDescent="0.25">
      <c r="A411" s="61"/>
      <c r="C411" s="30"/>
      <c r="D411" s="31"/>
      <c r="E411" s="31"/>
      <c r="F411" s="31"/>
    </row>
    <row r="412" spans="1:6" s="80" customFormat="1" x14ac:dyDescent="0.25">
      <c r="A412" s="61"/>
      <c r="C412" s="30"/>
      <c r="D412" s="31"/>
      <c r="E412" s="31"/>
      <c r="F412" s="31"/>
    </row>
    <row r="413" spans="1:6" s="80" customFormat="1" x14ac:dyDescent="0.25">
      <c r="A413" s="61"/>
      <c r="C413" s="30"/>
      <c r="D413" s="31"/>
      <c r="E413" s="31"/>
      <c r="F413" s="31"/>
    </row>
    <row r="414" spans="1:6" s="80" customFormat="1" x14ac:dyDescent="0.25">
      <c r="A414" s="61"/>
      <c r="C414" s="30"/>
      <c r="D414" s="31"/>
      <c r="E414" s="31"/>
      <c r="F414" s="31"/>
    </row>
    <row r="415" spans="1:6" s="80" customFormat="1" x14ac:dyDescent="0.25">
      <c r="A415" s="61"/>
      <c r="C415" s="30"/>
      <c r="D415" s="31"/>
      <c r="E415" s="31"/>
      <c r="F415" s="31"/>
    </row>
    <row r="416" spans="1:6" s="80" customFormat="1" x14ac:dyDescent="0.25">
      <c r="A416" s="61"/>
      <c r="C416" s="30"/>
      <c r="D416" s="31"/>
      <c r="E416" s="31"/>
      <c r="F416" s="31"/>
    </row>
    <row r="417" spans="1:6" s="80" customFormat="1" x14ac:dyDescent="0.25">
      <c r="A417" s="61"/>
      <c r="C417" s="30"/>
      <c r="D417" s="31"/>
      <c r="E417" s="31"/>
      <c r="F417" s="31"/>
    </row>
    <row r="418" spans="1:6" s="80" customFormat="1" x14ac:dyDescent="0.25">
      <c r="A418" s="61"/>
      <c r="C418" s="30"/>
      <c r="D418" s="31"/>
      <c r="E418" s="31"/>
      <c r="F418" s="31"/>
    </row>
    <row r="419" spans="1:6" s="80" customFormat="1" x14ac:dyDescent="0.25">
      <c r="A419" s="61"/>
      <c r="C419" s="30"/>
      <c r="D419" s="31"/>
      <c r="E419" s="31"/>
      <c r="F419" s="31"/>
    </row>
    <row r="420" spans="1:6" s="80" customFormat="1" x14ac:dyDescent="0.25">
      <c r="A420" s="61"/>
      <c r="C420" s="30"/>
      <c r="D420" s="31"/>
      <c r="E420" s="31"/>
      <c r="F420" s="31"/>
    </row>
    <row r="421" spans="1:6" s="80" customFormat="1" x14ac:dyDescent="0.25">
      <c r="A421" s="61"/>
      <c r="C421" s="30"/>
      <c r="D421" s="31"/>
      <c r="E421" s="31"/>
      <c r="F421" s="31"/>
    </row>
    <row r="422" spans="1:6" s="80" customFormat="1" x14ac:dyDescent="0.25">
      <c r="A422" s="61"/>
      <c r="C422" s="30"/>
      <c r="D422" s="31"/>
      <c r="E422" s="31"/>
      <c r="F422" s="31"/>
    </row>
    <row r="423" spans="1:6" s="80" customFormat="1" x14ac:dyDescent="0.25">
      <c r="A423" s="61"/>
      <c r="C423" s="30"/>
      <c r="D423" s="31"/>
      <c r="E423" s="31"/>
      <c r="F423" s="31"/>
    </row>
    <row r="424" spans="1:6" s="80" customFormat="1" x14ac:dyDescent="0.25">
      <c r="A424" s="61"/>
      <c r="C424" s="30"/>
      <c r="D424" s="31"/>
      <c r="E424" s="31"/>
      <c r="F424" s="31"/>
    </row>
    <row r="425" spans="1:6" s="80" customFormat="1" x14ac:dyDescent="0.25">
      <c r="A425" s="61"/>
      <c r="C425" s="30"/>
      <c r="D425" s="31"/>
      <c r="E425" s="31"/>
      <c r="F425" s="31"/>
    </row>
    <row r="426" spans="1:6" s="80" customFormat="1" x14ac:dyDescent="0.25">
      <c r="A426" s="61"/>
      <c r="C426" s="30"/>
      <c r="D426" s="31"/>
      <c r="E426" s="31"/>
      <c r="F426" s="31"/>
    </row>
    <row r="427" spans="1:6" s="80" customFormat="1" x14ac:dyDescent="0.25">
      <c r="A427" s="61"/>
      <c r="C427" s="30"/>
      <c r="D427" s="31"/>
      <c r="E427" s="31"/>
      <c r="F427" s="31"/>
    </row>
    <row r="428" spans="1:6" s="80" customFormat="1" x14ac:dyDescent="0.25">
      <c r="A428" s="61"/>
      <c r="C428" s="30"/>
      <c r="D428" s="31"/>
      <c r="E428" s="31"/>
      <c r="F428" s="31"/>
    </row>
    <row r="429" spans="1:6" s="80" customFormat="1" x14ac:dyDescent="0.25">
      <c r="A429" s="61"/>
      <c r="C429" s="30"/>
      <c r="D429" s="31"/>
      <c r="E429" s="31"/>
      <c r="F429" s="31"/>
    </row>
    <row r="430" spans="1:6" s="80" customFormat="1" x14ac:dyDescent="0.25">
      <c r="A430" s="61"/>
      <c r="C430" s="30"/>
      <c r="D430" s="31"/>
      <c r="E430" s="31"/>
      <c r="F430" s="31"/>
    </row>
    <row r="431" spans="1:6" s="80" customFormat="1" x14ac:dyDescent="0.25">
      <c r="A431" s="61"/>
      <c r="C431" s="30"/>
      <c r="D431" s="31"/>
      <c r="E431" s="31"/>
      <c r="F431" s="31"/>
    </row>
    <row r="432" spans="1:6" s="80" customFormat="1" x14ac:dyDescent="0.25">
      <c r="A432" s="61"/>
      <c r="C432" s="30"/>
      <c r="D432" s="31"/>
      <c r="E432" s="31"/>
      <c r="F432" s="31"/>
    </row>
    <row r="433" spans="1:6" s="80" customFormat="1" x14ac:dyDescent="0.25">
      <c r="A433" s="61"/>
      <c r="C433" s="30"/>
      <c r="D433" s="31"/>
      <c r="E433" s="31"/>
      <c r="F433" s="31"/>
    </row>
    <row r="434" spans="1:6" s="80" customFormat="1" x14ac:dyDescent="0.25">
      <c r="A434" s="61"/>
      <c r="C434" s="30"/>
      <c r="D434" s="31"/>
      <c r="E434" s="31"/>
      <c r="F434" s="31"/>
    </row>
    <row r="435" spans="1:6" s="80" customFormat="1" x14ac:dyDescent="0.25">
      <c r="A435" s="61"/>
      <c r="C435" s="30"/>
      <c r="D435" s="31"/>
      <c r="E435" s="31"/>
      <c r="F435" s="31"/>
    </row>
    <row r="436" spans="1:6" s="80" customFormat="1" x14ac:dyDescent="0.25">
      <c r="A436" s="61"/>
      <c r="C436" s="30"/>
      <c r="D436" s="31"/>
      <c r="E436" s="31"/>
      <c r="F436" s="31"/>
    </row>
    <row r="437" spans="1:6" s="80" customFormat="1" x14ac:dyDescent="0.25">
      <c r="A437" s="61"/>
      <c r="C437" s="30"/>
      <c r="D437" s="31"/>
      <c r="E437" s="31"/>
      <c r="F437" s="31"/>
    </row>
    <row r="438" spans="1:6" s="80" customFormat="1" x14ac:dyDescent="0.25">
      <c r="A438" s="61"/>
      <c r="C438" s="30"/>
      <c r="D438" s="31"/>
      <c r="E438" s="31"/>
      <c r="F438" s="31"/>
    </row>
    <row r="439" spans="1:6" s="80" customFormat="1" x14ac:dyDescent="0.25">
      <c r="A439" s="61"/>
      <c r="C439" s="30"/>
      <c r="D439" s="31"/>
      <c r="E439" s="31"/>
      <c r="F439" s="31"/>
    </row>
    <row r="440" spans="1:6" s="80" customFormat="1" x14ac:dyDescent="0.25">
      <c r="A440" s="61"/>
      <c r="C440" s="30"/>
      <c r="D440" s="31"/>
      <c r="E440" s="31"/>
      <c r="F440" s="31"/>
    </row>
    <row r="441" spans="1:6" s="80" customFormat="1" x14ac:dyDescent="0.25">
      <c r="A441" s="61"/>
      <c r="C441" s="30"/>
      <c r="D441" s="31"/>
      <c r="E441" s="31"/>
      <c r="F441" s="31"/>
    </row>
    <row r="442" spans="1:6" s="80" customFormat="1" x14ac:dyDescent="0.25">
      <c r="A442" s="61"/>
      <c r="C442" s="30"/>
      <c r="D442" s="31"/>
      <c r="E442" s="31"/>
      <c r="F442" s="31"/>
    </row>
    <row r="443" spans="1:6" s="80" customFormat="1" x14ac:dyDescent="0.25">
      <c r="A443" s="61"/>
      <c r="C443" s="30"/>
      <c r="D443" s="31"/>
      <c r="E443" s="31"/>
      <c r="F443" s="31"/>
    </row>
    <row r="444" spans="1:6" s="80" customFormat="1" x14ac:dyDescent="0.25">
      <c r="A444" s="61"/>
      <c r="C444" s="30"/>
      <c r="D444" s="31"/>
      <c r="E444" s="31"/>
      <c r="F444" s="31"/>
    </row>
    <row r="445" spans="1:6" s="80" customFormat="1" x14ac:dyDescent="0.25">
      <c r="A445" s="61"/>
      <c r="C445" s="30"/>
      <c r="D445" s="31"/>
      <c r="E445" s="31"/>
      <c r="F445" s="31"/>
    </row>
    <row r="446" spans="1:6" s="80" customFormat="1" x14ac:dyDescent="0.25">
      <c r="A446" s="61"/>
      <c r="C446" s="30"/>
      <c r="D446" s="31"/>
      <c r="E446" s="31"/>
      <c r="F446" s="31"/>
    </row>
    <row r="447" spans="1:6" s="80" customFormat="1" x14ac:dyDescent="0.25">
      <c r="A447" s="61"/>
      <c r="C447" s="30"/>
      <c r="D447" s="31"/>
      <c r="E447" s="31"/>
      <c r="F447" s="31"/>
    </row>
    <row r="448" spans="1:6" s="80" customFormat="1" x14ac:dyDescent="0.25">
      <c r="A448" s="61"/>
      <c r="C448" s="30"/>
      <c r="D448" s="31"/>
      <c r="E448" s="31"/>
      <c r="F448" s="31"/>
    </row>
    <row r="449" spans="1:6" s="80" customFormat="1" x14ac:dyDescent="0.25">
      <c r="A449" s="61"/>
      <c r="C449" s="30"/>
      <c r="D449" s="31"/>
      <c r="E449" s="31"/>
      <c r="F449" s="31"/>
    </row>
    <row r="450" spans="1:6" s="80" customFormat="1" x14ac:dyDescent="0.25">
      <c r="A450" s="61"/>
      <c r="C450" s="30"/>
      <c r="D450" s="31"/>
      <c r="E450" s="31"/>
      <c r="F450" s="31"/>
    </row>
    <row r="451" spans="1:6" s="80" customFormat="1" x14ac:dyDescent="0.25">
      <c r="A451" s="61"/>
      <c r="C451" s="30"/>
      <c r="D451" s="31"/>
      <c r="E451" s="31"/>
      <c r="F451" s="31"/>
    </row>
    <row r="452" spans="1:6" s="80" customFormat="1" x14ac:dyDescent="0.25">
      <c r="A452" s="61"/>
      <c r="C452" s="30"/>
      <c r="D452" s="31"/>
      <c r="E452" s="31"/>
      <c r="F452" s="31"/>
    </row>
    <row r="453" spans="1:6" s="80" customFormat="1" x14ac:dyDescent="0.25">
      <c r="A453" s="61"/>
      <c r="C453" s="30"/>
      <c r="D453" s="31"/>
      <c r="E453" s="31"/>
      <c r="F453" s="31"/>
    </row>
    <row r="454" spans="1:6" s="80" customFormat="1" x14ac:dyDescent="0.25">
      <c r="A454" s="61"/>
      <c r="C454" s="30"/>
      <c r="D454" s="31"/>
      <c r="E454" s="31"/>
      <c r="F454" s="31"/>
    </row>
    <row r="455" spans="1:6" s="80" customFormat="1" x14ac:dyDescent="0.25">
      <c r="A455" s="61"/>
      <c r="C455" s="30"/>
      <c r="D455" s="31"/>
      <c r="E455" s="31"/>
      <c r="F455" s="31"/>
    </row>
    <row r="456" spans="1:6" s="80" customFormat="1" x14ac:dyDescent="0.25">
      <c r="A456" s="61"/>
      <c r="C456" s="30"/>
      <c r="D456" s="31"/>
      <c r="E456" s="31"/>
      <c r="F456" s="31"/>
    </row>
    <row r="457" spans="1:6" s="80" customFormat="1" x14ac:dyDescent="0.25">
      <c r="A457" s="61"/>
      <c r="C457" s="30"/>
      <c r="D457" s="31"/>
      <c r="E457" s="31"/>
      <c r="F457" s="31"/>
    </row>
    <row r="458" spans="1:6" s="80" customFormat="1" x14ac:dyDescent="0.25">
      <c r="A458" s="61"/>
      <c r="C458" s="30"/>
      <c r="D458" s="31"/>
      <c r="E458" s="31"/>
      <c r="F458" s="31"/>
    </row>
    <row r="459" spans="1:6" s="80" customFormat="1" x14ac:dyDescent="0.25">
      <c r="A459" s="61"/>
      <c r="C459" s="30"/>
      <c r="D459" s="31"/>
      <c r="E459" s="31"/>
      <c r="F459" s="31"/>
    </row>
    <row r="460" spans="1:6" s="80" customFormat="1" x14ac:dyDescent="0.25">
      <c r="A460" s="61"/>
      <c r="C460" s="30"/>
      <c r="D460" s="31"/>
      <c r="E460" s="31"/>
      <c r="F460" s="31"/>
    </row>
    <row r="461" spans="1:6" s="80" customFormat="1" x14ac:dyDescent="0.25">
      <c r="A461" s="61"/>
      <c r="C461" s="30"/>
      <c r="D461" s="31"/>
      <c r="E461" s="31"/>
      <c r="F461" s="31"/>
    </row>
    <row r="462" spans="1:6" s="80" customFormat="1" x14ac:dyDescent="0.25">
      <c r="A462" s="61"/>
      <c r="C462" s="30"/>
      <c r="D462" s="31"/>
      <c r="E462" s="31"/>
      <c r="F462" s="31"/>
    </row>
    <row r="463" spans="1:6" s="80" customFormat="1" x14ac:dyDescent="0.25">
      <c r="A463" s="61"/>
      <c r="C463" s="30"/>
      <c r="D463" s="31"/>
      <c r="E463" s="31"/>
      <c r="F463" s="31"/>
    </row>
    <row r="464" spans="1:6" s="80" customFormat="1" x14ac:dyDescent="0.25">
      <c r="A464" s="61"/>
      <c r="C464" s="30"/>
      <c r="D464" s="31"/>
      <c r="E464" s="31"/>
      <c r="F464" s="31"/>
    </row>
    <row r="465" spans="1:6" s="80" customFormat="1" x14ac:dyDescent="0.25">
      <c r="A465" s="61"/>
      <c r="C465" s="30"/>
      <c r="D465" s="31"/>
      <c r="E465" s="31"/>
      <c r="F465" s="31"/>
    </row>
    <row r="466" spans="1:6" s="80" customFormat="1" x14ac:dyDescent="0.25">
      <c r="A466" s="61"/>
      <c r="C466" s="30"/>
      <c r="D466" s="31"/>
      <c r="E466" s="31"/>
      <c r="F466" s="31"/>
    </row>
    <row r="467" spans="1:6" s="80" customFormat="1" x14ac:dyDescent="0.25">
      <c r="A467" s="61"/>
      <c r="C467" s="30"/>
      <c r="D467" s="31"/>
      <c r="E467" s="31"/>
      <c r="F467" s="31"/>
    </row>
    <row r="468" spans="1:6" s="80" customFormat="1" x14ac:dyDescent="0.25">
      <c r="A468" s="61"/>
      <c r="C468" s="30"/>
      <c r="D468" s="31"/>
      <c r="E468" s="31"/>
      <c r="F468" s="31"/>
    </row>
    <row r="469" spans="1:6" s="80" customFormat="1" x14ac:dyDescent="0.25">
      <c r="A469" s="61"/>
      <c r="C469" s="30"/>
      <c r="D469" s="31"/>
      <c r="E469" s="31"/>
      <c r="F469" s="31"/>
    </row>
    <row r="470" spans="1:6" s="80" customFormat="1" x14ac:dyDescent="0.25">
      <c r="A470" s="61"/>
      <c r="C470" s="30"/>
      <c r="D470" s="31"/>
      <c r="E470" s="31"/>
      <c r="F470" s="31"/>
    </row>
    <row r="471" spans="1:6" s="80" customFormat="1" x14ac:dyDescent="0.25">
      <c r="A471" s="61"/>
      <c r="C471" s="30"/>
      <c r="D471" s="31"/>
      <c r="E471" s="31"/>
      <c r="F471" s="31"/>
    </row>
    <row r="472" spans="1:6" s="80" customFormat="1" x14ac:dyDescent="0.25">
      <c r="A472" s="61"/>
      <c r="C472" s="30"/>
      <c r="D472" s="31"/>
      <c r="E472" s="31"/>
      <c r="F472" s="31"/>
    </row>
    <row r="473" spans="1:6" s="80" customFormat="1" x14ac:dyDescent="0.25">
      <c r="A473" s="61"/>
      <c r="C473" s="30"/>
      <c r="D473" s="31"/>
      <c r="E473" s="31"/>
      <c r="F473" s="31"/>
    </row>
    <row r="474" spans="1:6" s="80" customFormat="1" x14ac:dyDescent="0.25">
      <c r="A474" s="61"/>
      <c r="C474" s="30"/>
      <c r="D474" s="31"/>
      <c r="E474" s="31"/>
      <c r="F474" s="31"/>
    </row>
    <row r="475" spans="1:6" s="80" customFormat="1" x14ac:dyDescent="0.25">
      <c r="A475" s="61"/>
      <c r="C475" s="30"/>
      <c r="D475" s="31"/>
      <c r="E475" s="31"/>
      <c r="F475" s="31"/>
    </row>
    <row r="476" spans="1:6" s="80" customFormat="1" x14ac:dyDescent="0.25">
      <c r="A476" s="61"/>
      <c r="C476" s="30"/>
      <c r="D476" s="31"/>
      <c r="E476" s="31"/>
      <c r="F476" s="31"/>
    </row>
    <row r="477" spans="1:6" s="80" customFormat="1" x14ac:dyDescent="0.25">
      <c r="A477" s="61"/>
      <c r="C477" s="30"/>
      <c r="D477" s="31"/>
      <c r="E477" s="31"/>
      <c r="F477" s="31"/>
    </row>
    <row r="478" spans="1:6" s="80" customFormat="1" x14ac:dyDescent="0.25">
      <c r="A478" s="61"/>
      <c r="C478" s="30"/>
      <c r="D478" s="31"/>
      <c r="E478" s="31"/>
      <c r="F478" s="31"/>
    </row>
    <row r="479" spans="1:6" s="80" customFormat="1" x14ac:dyDescent="0.25">
      <c r="A479" s="61"/>
      <c r="C479" s="30"/>
      <c r="D479" s="31"/>
      <c r="E479" s="31"/>
      <c r="F479" s="31"/>
    </row>
    <row r="480" spans="1:6" s="80" customFormat="1" x14ac:dyDescent="0.25">
      <c r="A480" s="61"/>
      <c r="C480" s="30"/>
      <c r="D480" s="31"/>
      <c r="E480" s="31"/>
      <c r="F480" s="31"/>
    </row>
    <row r="481" spans="1:6" s="80" customFormat="1" x14ac:dyDescent="0.25">
      <c r="A481" s="61"/>
      <c r="C481" s="30"/>
      <c r="D481" s="31"/>
      <c r="E481" s="31"/>
      <c r="F481" s="31"/>
    </row>
    <row r="482" spans="1:6" s="80" customFormat="1" x14ac:dyDescent="0.25">
      <c r="A482" s="61"/>
      <c r="C482" s="30"/>
      <c r="D482" s="31"/>
      <c r="E482" s="31"/>
      <c r="F482" s="31"/>
    </row>
    <row r="483" spans="1:6" s="80" customFormat="1" x14ac:dyDescent="0.25">
      <c r="A483" s="61"/>
      <c r="C483" s="30"/>
      <c r="D483" s="31"/>
      <c r="E483" s="31"/>
      <c r="F483" s="31"/>
    </row>
    <row r="484" spans="1:6" s="80" customFormat="1" x14ac:dyDescent="0.25">
      <c r="A484" s="61"/>
      <c r="C484" s="30"/>
      <c r="D484" s="31"/>
      <c r="E484" s="31"/>
      <c r="F484" s="31"/>
    </row>
    <row r="485" spans="1:6" s="80" customFormat="1" x14ac:dyDescent="0.25">
      <c r="A485" s="61"/>
      <c r="C485" s="30"/>
      <c r="D485" s="31"/>
      <c r="E485" s="31"/>
      <c r="F485" s="31"/>
    </row>
    <row r="486" spans="1:6" s="80" customFormat="1" x14ac:dyDescent="0.25">
      <c r="A486" s="61"/>
      <c r="C486" s="30"/>
      <c r="D486" s="31"/>
      <c r="E486" s="31"/>
      <c r="F486" s="31"/>
    </row>
    <row r="487" spans="1:6" s="80" customFormat="1" x14ac:dyDescent="0.25">
      <c r="A487" s="61"/>
      <c r="C487" s="30"/>
      <c r="D487" s="31"/>
      <c r="E487" s="31"/>
      <c r="F487" s="31"/>
    </row>
    <row r="488" spans="1:6" s="80" customFormat="1" x14ac:dyDescent="0.25">
      <c r="A488" s="61"/>
      <c r="C488" s="30"/>
      <c r="D488" s="31"/>
      <c r="E488" s="31"/>
      <c r="F488" s="31"/>
    </row>
    <row r="489" spans="1:6" s="80" customFormat="1" x14ac:dyDescent="0.25">
      <c r="A489" s="61"/>
      <c r="C489" s="30"/>
      <c r="D489" s="31"/>
      <c r="E489" s="31"/>
      <c r="F489" s="31"/>
    </row>
    <row r="490" spans="1:6" s="80" customFormat="1" x14ac:dyDescent="0.25">
      <c r="A490" s="61"/>
      <c r="C490" s="30"/>
      <c r="D490" s="31"/>
      <c r="E490" s="31"/>
      <c r="F490" s="31"/>
    </row>
    <row r="491" spans="1:6" s="80" customFormat="1" x14ac:dyDescent="0.25">
      <c r="A491" s="61"/>
      <c r="C491" s="30"/>
      <c r="D491" s="31"/>
      <c r="E491" s="31"/>
      <c r="F491" s="31"/>
    </row>
    <row r="492" spans="1:6" s="80" customFormat="1" x14ac:dyDescent="0.25">
      <c r="A492" s="61"/>
      <c r="C492" s="30"/>
      <c r="D492" s="31"/>
      <c r="E492" s="31"/>
      <c r="F492" s="31"/>
    </row>
    <row r="493" spans="1:6" s="80" customFormat="1" x14ac:dyDescent="0.25">
      <c r="A493" s="61"/>
      <c r="C493" s="30"/>
      <c r="D493" s="31"/>
      <c r="E493" s="31"/>
      <c r="F493" s="31"/>
    </row>
    <row r="494" spans="1:6" s="80" customFormat="1" x14ac:dyDescent="0.25">
      <c r="A494" s="61"/>
      <c r="C494" s="30"/>
      <c r="D494" s="31"/>
      <c r="E494" s="31"/>
      <c r="F494" s="31"/>
    </row>
    <row r="495" spans="1:6" s="80" customFormat="1" x14ac:dyDescent="0.25">
      <c r="A495" s="61"/>
      <c r="C495" s="30"/>
      <c r="D495" s="31"/>
      <c r="E495" s="31"/>
      <c r="F495" s="31"/>
    </row>
    <row r="496" spans="1:6" s="80" customFormat="1" x14ac:dyDescent="0.25">
      <c r="A496" s="61"/>
      <c r="C496" s="30"/>
      <c r="D496" s="31"/>
      <c r="E496" s="31"/>
      <c r="F496" s="31"/>
    </row>
    <row r="497" spans="1:6" s="80" customFormat="1" x14ac:dyDescent="0.25">
      <c r="A497" s="61"/>
      <c r="C497" s="30"/>
      <c r="D497" s="31"/>
      <c r="E497" s="31"/>
      <c r="F497" s="31"/>
    </row>
    <row r="498" spans="1:6" s="80" customFormat="1" x14ac:dyDescent="0.25">
      <c r="A498" s="61"/>
      <c r="C498" s="30"/>
      <c r="D498" s="31"/>
      <c r="E498" s="31"/>
      <c r="F498" s="31"/>
    </row>
    <row r="499" spans="1:6" s="80" customFormat="1" x14ac:dyDescent="0.25">
      <c r="A499" s="61"/>
      <c r="C499" s="30"/>
      <c r="D499" s="31"/>
      <c r="E499" s="31"/>
      <c r="F499" s="31"/>
    </row>
    <row r="500" spans="1:6" s="80" customFormat="1" x14ac:dyDescent="0.25">
      <c r="A500" s="61"/>
      <c r="C500" s="30"/>
      <c r="D500" s="31"/>
      <c r="E500" s="31"/>
      <c r="F500" s="31"/>
    </row>
    <row r="501" spans="1:6" s="80" customFormat="1" x14ac:dyDescent="0.25">
      <c r="A501" s="61"/>
      <c r="C501" s="30"/>
      <c r="D501" s="31"/>
      <c r="E501" s="31"/>
      <c r="F501" s="31"/>
    </row>
    <row r="502" spans="1:6" s="80" customFormat="1" x14ac:dyDescent="0.25">
      <c r="A502" s="61"/>
      <c r="C502" s="30"/>
      <c r="D502" s="31"/>
      <c r="E502" s="31"/>
      <c r="F502" s="31"/>
    </row>
    <row r="503" spans="1:6" s="80" customFormat="1" x14ac:dyDescent="0.25">
      <c r="A503" s="61"/>
      <c r="C503" s="30"/>
      <c r="D503" s="31"/>
      <c r="E503" s="31"/>
      <c r="F503" s="31"/>
    </row>
    <row r="504" spans="1:6" s="80" customFormat="1" x14ac:dyDescent="0.25">
      <c r="A504" s="61"/>
      <c r="C504" s="30"/>
      <c r="D504" s="31"/>
      <c r="E504" s="31"/>
      <c r="F504" s="31"/>
    </row>
    <row r="505" spans="1:6" s="80" customFormat="1" x14ac:dyDescent="0.25">
      <c r="A505" s="61"/>
      <c r="C505" s="30"/>
      <c r="D505" s="31"/>
      <c r="E505" s="31"/>
      <c r="F505" s="31"/>
    </row>
    <row r="506" spans="1:6" s="80" customFormat="1" x14ac:dyDescent="0.25">
      <c r="A506" s="61"/>
      <c r="C506" s="30"/>
      <c r="D506" s="31"/>
      <c r="E506" s="31"/>
      <c r="F506" s="31"/>
    </row>
    <row r="507" spans="1:6" s="80" customFormat="1" x14ac:dyDescent="0.25">
      <c r="A507" s="61"/>
      <c r="C507" s="30"/>
      <c r="D507" s="31"/>
      <c r="E507" s="31"/>
      <c r="F507" s="31"/>
    </row>
    <row r="508" spans="1:6" s="80" customFormat="1" x14ac:dyDescent="0.25">
      <c r="A508" s="61"/>
      <c r="C508" s="30"/>
      <c r="D508" s="31"/>
      <c r="E508" s="31"/>
      <c r="F508" s="31"/>
    </row>
    <row r="509" spans="1:6" s="80" customFormat="1" x14ac:dyDescent="0.25">
      <c r="A509" s="61"/>
      <c r="C509" s="30"/>
      <c r="D509" s="31"/>
      <c r="E509" s="31"/>
      <c r="F509" s="31"/>
    </row>
    <row r="510" spans="1:6" s="80" customFormat="1" x14ac:dyDescent="0.25">
      <c r="A510" s="61"/>
      <c r="C510" s="30"/>
      <c r="D510" s="31"/>
      <c r="E510" s="31"/>
      <c r="F510" s="31"/>
    </row>
    <row r="511" spans="1:6" s="80" customFormat="1" x14ac:dyDescent="0.25">
      <c r="A511" s="61"/>
      <c r="C511" s="30"/>
      <c r="D511" s="31"/>
      <c r="E511" s="31"/>
      <c r="F511" s="31"/>
    </row>
    <row r="512" spans="1:6" s="80" customFormat="1" x14ac:dyDescent="0.25">
      <c r="A512" s="61"/>
      <c r="C512" s="30"/>
      <c r="D512" s="31"/>
      <c r="E512" s="31"/>
      <c r="F512" s="31"/>
    </row>
    <row r="513" spans="1:6" s="80" customFormat="1" x14ac:dyDescent="0.25">
      <c r="A513" s="61"/>
      <c r="C513" s="30"/>
      <c r="D513" s="31"/>
      <c r="E513" s="31"/>
      <c r="F513" s="31"/>
    </row>
    <row r="514" spans="1:6" s="80" customFormat="1" x14ac:dyDescent="0.25">
      <c r="A514" s="61"/>
      <c r="C514" s="30"/>
      <c r="D514" s="31"/>
      <c r="E514" s="31"/>
      <c r="F514" s="31"/>
    </row>
    <row r="515" spans="1:6" s="80" customFormat="1" x14ac:dyDescent="0.25">
      <c r="A515" s="61"/>
      <c r="C515" s="30"/>
      <c r="D515" s="31"/>
      <c r="E515" s="31"/>
      <c r="F515" s="31"/>
    </row>
    <row r="516" spans="1:6" s="80" customFormat="1" x14ac:dyDescent="0.25">
      <c r="A516" s="61"/>
      <c r="C516" s="30"/>
      <c r="D516" s="31"/>
      <c r="E516" s="31"/>
      <c r="F516" s="31"/>
    </row>
    <row r="517" spans="1:6" s="80" customFormat="1" x14ac:dyDescent="0.25">
      <c r="A517" s="61"/>
      <c r="C517" s="30"/>
      <c r="D517" s="31"/>
      <c r="E517" s="31"/>
      <c r="F517" s="31"/>
    </row>
    <row r="518" spans="1:6" s="80" customFormat="1" x14ac:dyDescent="0.25">
      <c r="A518" s="61"/>
      <c r="C518" s="30"/>
      <c r="D518" s="31"/>
      <c r="E518" s="31"/>
      <c r="F518" s="31"/>
    </row>
    <row r="519" spans="1:6" s="80" customFormat="1" x14ac:dyDescent="0.25">
      <c r="A519" s="61"/>
      <c r="C519" s="30"/>
      <c r="D519" s="31"/>
      <c r="E519" s="31"/>
      <c r="F519" s="31"/>
    </row>
    <row r="520" spans="1:6" s="80" customFormat="1" x14ac:dyDescent="0.25">
      <c r="A520" s="61"/>
      <c r="C520" s="30"/>
      <c r="D520" s="31"/>
      <c r="E520" s="31"/>
      <c r="F520" s="31"/>
    </row>
    <row r="521" spans="1:6" s="80" customFormat="1" x14ac:dyDescent="0.25">
      <c r="A521" s="61"/>
      <c r="C521" s="30"/>
      <c r="D521" s="31"/>
      <c r="E521" s="31"/>
      <c r="F521" s="31"/>
    </row>
    <row r="522" spans="1:6" s="80" customFormat="1" x14ac:dyDescent="0.25">
      <c r="A522" s="61"/>
      <c r="C522" s="30"/>
      <c r="D522" s="31"/>
      <c r="E522" s="31"/>
      <c r="F522" s="31"/>
    </row>
    <row r="523" spans="1:6" s="80" customFormat="1" x14ac:dyDescent="0.25">
      <c r="A523" s="61"/>
      <c r="C523" s="30"/>
      <c r="D523" s="31"/>
      <c r="E523" s="31"/>
      <c r="F523" s="31"/>
    </row>
    <row r="524" spans="1:6" x14ac:dyDescent="0.25">
      <c r="D524" s="31"/>
      <c r="E524" s="31"/>
      <c r="F524" s="31"/>
    </row>
    <row r="525" spans="1:6" x14ac:dyDescent="0.25">
      <c r="D525" s="31"/>
      <c r="E525" s="31"/>
      <c r="F525" s="31"/>
    </row>
    <row r="526" spans="1:6" x14ac:dyDescent="0.25">
      <c r="D526" s="31"/>
      <c r="E526" s="31"/>
      <c r="F526" s="31"/>
    </row>
    <row r="527" spans="1:6" x14ac:dyDescent="0.25">
      <c r="D527" s="31"/>
      <c r="E527" s="31"/>
      <c r="F527" s="31"/>
    </row>
    <row r="528" spans="1:6" x14ac:dyDescent="0.25">
      <c r="D528" s="31"/>
      <c r="E528" s="31"/>
      <c r="F528" s="31"/>
    </row>
    <row r="529" spans="1:6" x14ac:dyDescent="0.25">
      <c r="D529" s="31"/>
      <c r="E529" s="31"/>
      <c r="F529" s="31"/>
    </row>
    <row r="530" spans="1:6" x14ac:dyDescent="0.25">
      <c r="D530" s="31"/>
      <c r="E530" s="31"/>
      <c r="F530" s="31"/>
    </row>
    <row r="531" spans="1:6" x14ac:dyDescent="0.25">
      <c r="D531" s="31"/>
      <c r="E531" s="31"/>
      <c r="F531" s="31"/>
    </row>
    <row r="532" spans="1:6" x14ac:dyDescent="0.25">
      <c r="A532" s="83"/>
      <c r="C532" s="83"/>
      <c r="D532" s="31"/>
      <c r="E532" s="31"/>
      <c r="F532" s="31"/>
    </row>
    <row r="533" spans="1:6" x14ac:dyDescent="0.25">
      <c r="A533" s="83"/>
      <c r="C533" s="83"/>
      <c r="D533" s="31"/>
      <c r="E533" s="31"/>
      <c r="F533" s="31"/>
    </row>
    <row r="534" spans="1:6" x14ac:dyDescent="0.25">
      <c r="A534" s="83"/>
      <c r="C534" s="83"/>
      <c r="D534" s="31"/>
      <c r="E534" s="31"/>
      <c r="F534" s="31"/>
    </row>
    <row r="535" spans="1:6" x14ac:dyDescent="0.25">
      <c r="A535" s="83"/>
      <c r="C535" s="83"/>
      <c r="D535" s="31"/>
      <c r="E535" s="31"/>
      <c r="F535" s="31"/>
    </row>
    <row r="536" spans="1:6" x14ac:dyDescent="0.25">
      <c r="A536" s="83"/>
      <c r="C536" s="83"/>
      <c r="D536" s="31"/>
      <c r="E536" s="31"/>
      <c r="F536" s="31"/>
    </row>
    <row r="537" spans="1:6" x14ac:dyDescent="0.25">
      <c r="A537" s="83"/>
      <c r="C537" s="83"/>
      <c r="D537" s="31"/>
      <c r="E537" s="31"/>
      <c r="F537" s="31"/>
    </row>
    <row r="538" spans="1:6" x14ac:dyDescent="0.25">
      <c r="A538" s="83"/>
      <c r="C538" s="83"/>
      <c r="D538" s="31"/>
      <c r="E538" s="31"/>
      <c r="F538" s="31"/>
    </row>
    <row r="539" spans="1:6" x14ac:dyDescent="0.25">
      <c r="A539" s="83"/>
      <c r="C539" s="83"/>
      <c r="D539" s="31"/>
      <c r="E539" s="31"/>
      <c r="F539" s="31"/>
    </row>
    <row r="540" spans="1:6" x14ac:dyDescent="0.25">
      <c r="A540" s="83"/>
      <c r="C540" s="83"/>
      <c r="D540" s="31"/>
      <c r="E540" s="31"/>
      <c r="F540" s="31"/>
    </row>
    <row r="541" spans="1:6" x14ac:dyDescent="0.25">
      <c r="A541" s="83"/>
      <c r="C541" s="83"/>
      <c r="D541" s="31"/>
      <c r="E541" s="31"/>
      <c r="F541" s="31"/>
    </row>
    <row r="542" spans="1:6" x14ac:dyDescent="0.25">
      <c r="A542" s="83"/>
      <c r="C542" s="83"/>
      <c r="D542" s="31"/>
      <c r="E542" s="31"/>
      <c r="F542" s="31"/>
    </row>
    <row r="543" spans="1:6" x14ac:dyDescent="0.25">
      <c r="A543" s="83"/>
      <c r="C543" s="83"/>
      <c r="D543" s="31"/>
      <c r="E543" s="31"/>
      <c r="F543" s="31"/>
    </row>
    <row r="544" spans="1:6" x14ac:dyDescent="0.25">
      <c r="A544" s="83"/>
      <c r="C544" s="83"/>
      <c r="D544" s="31"/>
      <c r="E544" s="31"/>
      <c r="F544" s="31"/>
    </row>
    <row r="545" spans="1:6" x14ac:dyDescent="0.25">
      <c r="A545" s="83"/>
      <c r="C545" s="83"/>
      <c r="D545" s="31"/>
      <c r="E545" s="31"/>
      <c r="F545" s="31"/>
    </row>
    <row r="546" spans="1:6" x14ac:dyDescent="0.25">
      <c r="A546" s="83"/>
      <c r="C546" s="83"/>
      <c r="D546" s="31"/>
      <c r="E546" s="31"/>
      <c r="F546" s="31"/>
    </row>
    <row r="547" spans="1:6" x14ac:dyDescent="0.25">
      <c r="A547" s="83"/>
      <c r="C547" s="83"/>
      <c r="D547" s="31"/>
      <c r="E547" s="31"/>
      <c r="F547" s="31"/>
    </row>
    <row r="548" spans="1:6" x14ac:dyDescent="0.25">
      <c r="A548" s="83"/>
      <c r="C548" s="83"/>
      <c r="D548" s="31"/>
      <c r="E548" s="31"/>
      <c r="F548" s="31"/>
    </row>
    <row r="549" spans="1:6" x14ac:dyDescent="0.25">
      <c r="A549" s="83"/>
      <c r="C549" s="83"/>
      <c r="D549" s="31"/>
      <c r="E549" s="31"/>
      <c r="F549" s="31"/>
    </row>
    <row r="550" spans="1:6" x14ac:dyDescent="0.25">
      <c r="A550" s="83"/>
      <c r="C550" s="83"/>
      <c r="D550" s="31"/>
      <c r="E550" s="31"/>
      <c r="F550" s="31"/>
    </row>
    <row r="551" spans="1:6" x14ac:dyDescent="0.25">
      <c r="A551" s="83"/>
      <c r="C551" s="83"/>
      <c r="D551" s="31"/>
      <c r="E551" s="31"/>
      <c r="F551" s="31"/>
    </row>
    <row r="552" spans="1:6" x14ac:dyDescent="0.25">
      <c r="A552" s="83"/>
      <c r="C552" s="83"/>
      <c r="D552" s="31"/>
      <c r="E552" s="31"/>
      <c r="F552" s="31"/>
    </row>
    <row r="553" spans="1:6" x14ac:dyDescent="0.25">
      <c r="A553" s="83"/>
      <c r="C553" s="83"/>
      <c r="D553" s="31"/>
      <c r="E553" s="31"/>
      <c r="F553" s="31"/>
    </row>
    <row r="554" spans="1:6" x14ac:dyDescent="0.25">
      <c r="A554" s="83"/>
      <c r="C554" s="83"/>
      <c r="D554" s="31"/>
      <c r="E554" s="31"/>
      <c r="F554" s="31"/>
    </row>
    <row r="555" spans="1:6" x14ac:dyDescent="0.25">
      <c r="A555" s="83"/>
      <c r="C555" s="83"/>
      <c r="D555" s="31"/>
      <c r="E555" s="31"/>
      <c r="F555" s="31"/>
    </row>
    <row r="556" spans="1:6" x14ac:dyDescent="0.25">
      <c r="A556" s="83"/>
      <c r="C556" s="83"/>
      <c r="D556" s="31"/>
      <c r="E556" s="31"/>
      <c r="F556" s="31"/>
    </row>
    <row r="557" spans="1:6" x14ac:dyDescent="0.25">
      <c r="A557" s="83"/>
      <c r="C557" s="83"/>
      <c r="D557" s="31"/>
      <c r="E557" s="31"/>
      <c r="F557" s="31"/>
    </row>
    <row r="558" spans="1:6" x14ac:dyDescent="0.25">
      <c r="A558" s="83"/>
      <c r="C558" s="83"/>
      <c r="D558" s="31"/>
      <c r="E558" s="31"/>
      <c r="F558" s="31"/>
    </row>
    <row r="559" spans="1:6" x14ac:dyDescent="0.25">
      <c r="A559" s="83"/>
      <c r="C559" s="83"/>
      <c r="D559" s="31"/>
      <c r="E559" s="31"/>
      <c r="F559" s="31"/>
    </row>
    <row r="560" spans="1:6" x14ac:dyDescent="0.25">
      <c r="A560" s="83"/>
      <c r="C560" s="83"/>
      <c r="D560" s="31"/>
      <c r="E560" s="31"/>
      <c r="F560" s="31"/>
    </row>
    <row r="561" spans="1:6" x14ac:dyDescent="0.25">
      <c r="A561" s="83"/>
      <c r="C561" s="83"/>
      <c r="D561" s="31"/>
      <c r="E561" s="31"/>
      <c r="F561" s="31"/>
    </row>
    <row r="562" spans="1:6" x14ac:dyDescent="0.25">
      <c r="A562" s="83"/>
      <c r="C562" s="83"/>
      <c r="D562" s="31"/>
      <c r="E562" s="31"/>
      <c r="F562" s="31"/>
    </row>
    <row r="563" spans="1:6" x14ac:dyDescent="0.25">
      <c r="A563" s="83"/>
      <c r="C563" s="83"/>
      <c r="D563" s="31"/>
      <c r="E563" s="31"/>
      <c r="F563" s="31"/>
    </row>
    <row r="564" spans="1:6" x14ac:dyDescent="0.25">
      <c r="A564" s="83"/>
      <c r="C564" s="83"/>
      <c r="D564" s="31"/>
      <c r="E564" s="31"/>
      <c r="F564" s="31"/>
    </row>
    <row r="565" spans="1:6" x14ac:dyDescent="0.25">
      <c r="A565" s="83"/>
      <c r="C565" s="83"/>
      <c r="D565" s="31"/>
      <c r="E565" s="31"/>
      <c r="F565" s="31"/>
    </row>
    <row r="566" spans="1:6" x14ac:dyDescent="0.25">
      <c r="A566" s="83"/>
      <c r="C566" s="83"/>
      <c r="D566" s="31"/>
      <c r="E566" s="31"/>
      <c r="F566" s="31"/>
    </row>
    <row r="567" spans="1:6" x14ac:dyDescent="0.25">
      <c r="A567" s="83"/>
      <c r="C567" s="83"/>
      <c r="D567" s="31"/>
      <c r="E567" s="31"/>
      <c r="F567" s="31"/>
    </row>
    <row r="568" spans="1:6" x14ac:dyDescent="0.25">
      <c r="A568" s="83"/>
      <c r="C568" s="83"/>
      <c r="D568" s="31"/>
      <c r="E568" s="31"/>
      <c r="F568" s="31"/>
    </row>
    <row r="569" spans="1:6" x14ac:dyDescent="0.25">
      <c r="A569" s="83"/>
      <c r="C569" s="83"/>
      <c r="D569" s="31"/>
      <c r="E569" s="31"/>
      <c r="F569" s="31"/>
    </row>
    <row r="570" spans="1:6" x14ac:dyDescent="0.25">
      <c r="A570" s="83"/>
      <c r="C570" s="83"/>
      <c r="D570" s="31"/>
      <c r="E570" s="31"/>
      <c r="F570" s="31"/>
    </row>
    <row r="571" spans="1:6" x14ac:dyDescent="0.25">
      <c r="A571" s="83"/>
      <c r="C571" s="83"/>
      <c r="D571" s="31"/>
      <c r="E571" s="31"/>
      <c r="F571" s="31"/>
    </row>
    <row r="572" spans="1:6" x14ac:dyDescent="0.25">
      <c r="A572" s="83"/>
      <c r="C572" s="83"/>
      <c r="D572" s="31"/>
      <c r="E572" s="31"/>
      <c r="F572" s="31"/>
    </row>
    <row r="573" spans="1:6" x14ac:dyDescent="0.25">
      <c r="A573" s="83"/>
      <c r="C573" s="83"/>
      <c r="D573" s="31"/>
      <c r="E573" s="31"/>
      <c r="F573" s="31"/>
    </row>
    <row r="574" spans="1:6" x14ac:dyDescent="0.25">
      <c r="A574" s="83"/>
      <c r="C574" s="83"/>
      <c r="D574" s="31"/>
      <c r="E574" s="31"/>
      <c r="F574" s="31"/>
    </row>
    <row r="575" spans="1:6" x14ac:dyDescent="0.25">
      <c r="A575" s="83"/>
      <c r="C575" s="83"/>
      <c r="D575" s="31"/>
      <c r="E575" s="31"/>
      <c r="F575" s="31"/>
    </row>
    <row r="576" spans="1:6" x14ac:dyDescent="0.25">
      <c r="A576" s="83"/>
      <c r="C576" s="83"/>
      <c r="D576" s="31"/>
      <c r="E576" s="31"/>
      <c r="F576" s="31"/>
    </row>
    <row r="577" spans="1:6" x14ac:dyDescent="0.25">
      <c r="A577" s="83"/>
      <c r="C577" s="83"/>
      <c r="D577" s="31"/>
      <c r="E577" s="31"/>
      <c r="F577" s="31"/>
    </row>
    <row r="578" spans="1:6" x14ac:dyDescent="0.25">
      <c r="A578" s="83"/>
      <c r="C578" s="83"/>
      <c r="D578" s="31"/>
      <c r="E578" s="31"/>
      <c r="F578" s="31"/>
    </row>
    <row r="579" spans="1:6" x14ac:dyDescent="0.25">
      <c r="A579" s="83"/>
      <c r="C579" s="83"/>
      <c r="D579" s="31"/>
      <c r="E579" s="31"/>
      <c r="F579" s="31"/>
    </row>
    <row r="580" spans="1:6" x14ac:dyDescent="0.25">
      <c r="A580" s="83"/>
      <c r="C580" s="83"/>
      <c r="D580" s="31"/>
      <c r="E580" s="31"/>
      <c r="F580" s="31"/>
    </row>
    <row r="581" spans="1:6" x14ac:dyDescent="0.25">
      <c r="A581" s="83"/>
      <c r="C581" s="83"/>
      <c r="D581" s="31"/>
      <c r="E581" s="31"/>
      <c r="F581" s="31"/>
    </row>
    <row r="582" spans="1:6" x14ac:dyDescent="0.25">
      <c r="A582" s="83"/>
      <c r="C582" s="83"/>
      <c r="D582" s="31"/>
      <c r="E582" s="31"/>
      <c r="F582" s="31"/>
    </row>
    <row r="583" spans="1:6" x14ac:dyDescent="0.25">
      <c r="A583" s="83"/>
      <c r="C583" s="83"/>
      <c r="D583" s="31"/>
      <c r="E583" s="31"/>
      <c r="F583" s="31"/>
    </row>
    <row r="584" spans="1:6" x14ac:dyDescent="0.25">
      <c r="A584" s="83"/>
      <c r="C584" s="83"/>
      <c r="D584" s="31"/>
      <c r="E584" s="31"/>
      <c r="F584" s="31"/>
    </row>
    <row r="585" spans="1:6" x14ac:dyDescent="0.25">
      <c r="A585" s="83"/>
      <c r="C585" s="83"/>
      <c r="D585" s="31"/>
      <c r="E585" s="31"/>
      <c r="F585" s="31"/>
    </row>
    <row r="586" spans="1:6" x14ac:dyDescent="0.25">
      <c r="A586" s="83"/>
      <c r="C586" s="83"/>
      <c r="D586" s="31"/>
      <c r="E586" s="31"/>
      <c r="F586" s="31"/>
    </row>
    <row r="587" spans="1:6" x14ac:dyDescent="0.25">
      <c r="A587" s="83"/>
      <c r="C587" s="83"/>
      <c r="D587" s="31"/>
      <c r="E587" s="31"/>
      <c r="F587" s="31"/>
    </row>
    <row r="588" spans="1:6" x14ac:dyDescent="0.25">
      <c r="A588" s="83"/>
      <c r="C588" s="83"/>
      <c r="D588" s="31"/>
      <c r="E588" s="31"/>
      <c r="F588" s="31"/>
    </row>
    <row r="589" spans="1:6" x14ac:dyDescent="0.25">
      <c r="A589" s="83"/>
      <c r="C589" s="83"/>
      <c r="D589" s="31"/>
      <c r="E589" s="31"/>
      <c r="F589" s="31"/>
    </row>
    <row r="590" spans="1:6" x14ac:dyDescent="0.25">
      <c r="A590" s="83"/>
      <c r="C590" s="83"/>
      <c r="D590" s="31"/>
      <c r="E590" s="31"/>
      <c r="F590" s="31"/>
    </row>
    <row r="591" spans="1:6" x14ac:dyDescent="0.25">
      <c r="A591" s="83"/>
      <c r="C591" s="83"/>
      <c r="D591" s="31"/>
      <c r="E591" s="31"/>
      <c r="F591" s="31"/>
    </row>
    <row r="592" spans="1:6" x14ac:dyDescent="0.25">
      <c r="A592" s="83"/>
      <c r="C592" s="83"/>
      <c r="D592" s="31"/>
      <c r="E592" s="31"/>
      <c r="F592" s="31"/>
    </row>
    <row r="593" spans="1:6" x14ac:dyDescent="0.25">
      <c r="A593" s="83"/>
      <c r="C593" s="83"/>
      <c r="D593" s="31"/>
      <c r="E593" s="31"/>
      <c r="F593" s="31"/>
    </row>
    <row r="594" spans="1:6" x14ac:dyDescent="0.25">
      <c r="A594" s="83"/>
      <c r="C594" s="83"/>
      <c r="D594" s="31"/>
      <c r="E594" s="31"/>
      <c r="F594" s="31"/>
    </row>
    <row r="595" spans="1:6" x14ac:dyDescent="0.25">
      <c r="A595" s="83"/>
      <c r="C595" s="83"/>
      <c r="D595" s="31"/>
      <c r="E595" s="31"/>
      <c r="F595" s="31"/>
    </row>
    <row r="596" spans="1:6" x14ac:dyDescent="0.25">
      <c r="A596" s="83"/>
      <c r="C596" s="83"/>
      <c r="D596" s="31"/>
      <c r="E596" s="31"/>
      <c r="F596" s="31"/>
    </row>
    <row r="597" spans="1:6" x14ac:dyDescent="0.25">
      <c r="A597" s="83"/>
      <c r="C597" s="83"/>
      <c r="D597" s="31"/>
      <c r="E597" s="31"/>
      <c r="F597" s="31"/>
    </row>
    <row r="598" spans="1:6" x14ac:dyDescent="0.25">
      <c r="A598" s="83"/>
      <c r="C598" s="83"/>
      <c r="D598" s="31"/>
      <c r="E598" s="31"/>
      <c r="F598" s="31"/>
    </row>
    <row r="599" spans="1:6" x14ac:dyDescent="0.25">
      <c r="A599" s="83"/>
      <c r="C599" s="83"/>
      <c r="D599" s="31"/>
      <c r="E599" s="31"/>
      <c r="F599" s="31"/>
    </row>
    <row r="600" spans="1:6" x14ac:dyDescent="0.25">
      <c r="A600" s="83"/>
      <c r="C600" s="83"/>
      <c r="D600" s="31"/>
      <c r="E600" s="31"/>
      <c r="F600" s="31"/>
    </row>
    <row r="601" spans="1:6" x14ac:dyDescent="0.25">
      <c r="A601" s="83"/>
      <c r="C601" s="83"/>
      <c r="D601" s="31"/>
      <c r="E601" s="31"/>
      <c r="F601" s="31"/>
    </row>
    <row r="602" spans="1:6" x14ac:dyDescent="0.25">
      <c r="A602" s="83"/>
      <c r="C602" s="83"/>
      <c r="D602" s="31"/>
      <c r="E602" s="31"/>
      <c r="F602" s="31"/>
    </row>
    <row r="603" spans="1:6" x14ac:dyDescent="0.25">
      <c r="A603" s="83"/>
      <c r="C603" s="83"/>
      <c r="D603" s="31"/>
      <c r="E603" s="31"/>
      <c r="F603" s="31"/>
    </row>
    <row r="604" spans="1:6" x14ac:dyDescent="0.25">
      <c r="A604" s="83"/>
      <c r="C604" s="83"/>
      <c r="D604" s="31"/>
      <c r="E604" s="31"/>
      <c r="F604" s="31"/>
    </row>
    <row r="605" spans="1:6" x14ac:dyDescent="0.25">
      <c r="A605" s="83"/>
      <c r="C605" s="83"/>
      <c r="D605" s="31"/>
      <c r="E605" s="31"/>
      <c r="F605" s="31"/>
    </row>
    <row r="606" spans="1:6" x14ac:dyDescent="0.25">
      <c r="A606" s="83"/>
      <c r="C606" s="83"/>
      <c r="D606" s="31"/>
      <c r="E606" s="31"/>
      <c r="F606" s="31"/>
    </row>
    <row r="607" spans="1:6" x14ac:dyDescent="0.25">
      <c r="A607" s="83"/>
      <c r="C607" s="83"/>
      <c r="D607" s="31"/>
      <c r="E607" s="31"/>
      <c r="F607" s="31"/>
    </row>
    <row r="608" spans="1:6" x14ac:dyDescent="0.25">
      <c r="A608" s="83"/>
      <c r="C608" s="83"/>
      <c r="D608" s="31"/>
      <c r="E608" s="31"/>
      <c r="F608" s="31"/>
    </row>
    <row r="609" spans="1:6" x14ac:dyDescent="0.25">
      <c r="A609" s="83"/>
      <c r="C609" s="83"/>
      <c r="D609" s="31"/>
      <c r="E609" s="31"/>
      <c r="F609" s="31"/>
    </row>
    <row r="610" spans="1:6" x14ac:dyDescent="0.25">
      <c r="A610" s="83"/>
      <c r="C610" s="83"/>
      <c r="D610" s="31"/>
      <c r="E610" s="31"/>
      <c r="F610" s="31"/>
    </row>
    <row r="611" spans="1:6" x14ac:dyDescent="0.25">
      <c r="A611" s="83"/>
      <c r="C611" s="83"/>
      <c r="D611" s="31"/>
      <c r="E611" s="31"/>
      <c r="F611" s="31"/>
    </row>
    <row r="612" spans="1:6" x14ac:dyDescent="0.25">
      <c r="A612" s="83"/>
      <c r="C612" s="83"/>
      <c r="D612" s="31"/>
      <c r="E612" s="31"/>
      <c r="F612" s="31"/>
    </row>
    <row r="613" spans="1:6" x14ac:dyDescent="0.25">
      <c r="A613" s="83"/>
      <c r="C613" s="83"/>
      <c r="D613" s="31"/>
      <c r="E613" s="31"/>
      <c r="F613" s="31"/>
    </row>
    <row r="614" spans="1:6" x14ac:dyDescent="0.25">
      <c r="A614" s="83"/>
      <c r="C614" s="83"/>
      <c r="D614" s="31"/>
      <c r="E614" s="31"/>
      <c r="F614" s="31"/>
    </row>
    <row r="615" spans="1:6" x14ac:dyDescent="0.25">
      <c r="A615" s="83"/>
      <c r="C615" s="83"/>
      <c r="D615" s="31"/>
      <c r="E615" s="31"/>
      <c r="F615" s="31"/>
    </row>
    <row r="616" spans="1:6" x14ac:dyDescent="0.25">
      <c r="A616" s="83"/>
      <c r="C616" s="83"/>
      <c r="D616" s="31"/>
      <c r="E616" s="31"/>
      <c r="F616" s="31"/>
    </row>
    <row r="617" spans="1:6" x14ac:dyDescent="0.25">
      <c r="A617" s="83"/>
      <c r="C617" s="83"/>
      <c r="D617" s="31"/>
      <c r="E617" s="31"/>
      <c r="F617" s="31"/>
    </row>
    <row r="618" spans="1:6" x14ac:dyDescent="0.25">
      <c r="A618" s="83"/>
      <c r="C618" s="83"/>
      <c r="D618" s="31"/>
      <c r="E618" s="31"/>
      <c r="F618" s="31"/>
    </row>
    <row r="619" spans="1:6" x14ac:dyDescent="0.25">
      <c r="A619" s="83"/>
      <c r="C619" s="83"/>
      <c r="D619" s="31"/>
      <c r="E619" s="31"/>
      <c r="F619" s="31"/>
    </row>
    <row r="620" spans="1:6" x14ac:dyDescent="0.25">
      <c r="A620" s="83"/>
      <c r="C620" s="83"/>
      <c r="D620" s="31"/>
      <c r="E620" s="31"/>
      <c r="F620" s="31"/>
    </row>
    <row r="621" spans="1:6" x14ac:dyDescent="0.25">
      <c r="A621" s="83"/>
      <c r="C621" s="83"/>
      <c r="D621" s="31"/>
      <c r="E621" s="31"/>
      <c r="F621" s="31"/>
    </row>
    <row r="622" spans="1:6" x14ac:dyDescent="0.25">
      <c r="A622" s="83"/>
      <c r="C622" s="83"/>
      <c r="D622" s="31"/>
      <c r="E622" s="31"/>
      <c r="F622" s="31"/>
    </row>
    <row r="623" spans="1:6" x14ac:dyDescent="0.25">
      <c r="A623" s="83"/>
      <c r="C623" s="83"/>
      <c r="D623" s="31"/>
      <c r="E623" s="31"/>
      <c r="F623" s="31"/>
    </row>
    <row r="624" spans="1:6" x14ac:dyDescent="0.25">
      <c r="A624" s="83"/>
      <c r="C624" s="83"/>
      <c r="D624" s="31"/>
      <c r="E624" s="31"/>
      <c r="F624" s="31"/>
    </row>
    <row r="625" spans="1:6" x14ac:dyDescent="0.25">
      <c r="A625" s="83"/>
      <c r="C625" s="83"/>
      <c r="D625" s="31"/>
      <c r="E625" s="31"/>
      <c r="F625" s="31"/>
    </row>
    <row r="626" spans="1:6" x14ac:dyDescent="0.25">
      <c r="A626" s="83"/>
      <c r="C626" s="83"/>
      <c r="D626" s="31"/>
      <c r="E626" s="31"/>
      <c r="F626" s="31"/>
    </row>
    <row r="627" spans="1:6" x14ac:dyDescent="0.25">
      <c r="A627" s="83"/>
      <c r="C627" s="83"/>
      <c r="D627" s="31"/>
      <c r="E627" s="31"/>
      <c r="F627" s="31"/>
    </row>
    <row r="628" spans="1:6" x14ac:dyDescent="0.25">
      <c r="A628" s="83"/>
      <c r="C628" s="83"/>
      <c r="D628" s="31"/>
      <c r="E628" s="31"/>
      <c r="F628" s="31"/>
    </row>
    <row r="629" spans="1:6" x14ac:dyDescent="0.25">
      <c r="A629" s="83"/>
      <c r="C629" s="83"/>
      <c r="D629" s="31"/>
      <c r="E629" s="31"/>
      <c r="F629" s="31"/>
    </row>
    <row r="630" spans="1:6" x14ac:dyDescent="0.25">
      <c r="A630" s="83"/>
      <c r="C630" s="83"/>
      <c r="D630" s="31"/>
      <c r="E630" s="31"/>
      <c r="F630" s="31"/>
    </row>
    <row r="631" spans="1:6" x14ac:dyDescent="0.25">
      <c r="A631" s="83"/>
      <c r="C631" s="83"/>
      <c r="D631" s="31"/>
      <c r="E631" s="31"/>
      <c r="F631" s="31"/>
    </row>
    <row r="632" spans="1:6" x14ac:dyDescent="0.25">
      <c r="A632" s="83"/>
      <c r="C632" s="83"/>
      <c r="D632" s="31"/>
      <c r="E632" s="31"/>
      <c r="F632" s="31"/>
    </row>
    <row r="633" spans="1:6" x14ac:dyDescent="0.25">
      <c r="A633" s="83"/>
      <c r="C633" s="83"/>
      <c r="D633" s="31"/>
      <c r="E633" s="31"/>
      <c r="F633" s="31"/>
    </row>
    <row r="634" spans="1:6" x14ac:dyDescent="0.25">
      <c r="A634" s="83"/>
      <c r="C634" s="83"/>
      <c r="D634" s="31"/>
      <c r="E634" s="31"/>
      <c r="F634" s="31"/>
    </row>
    <row r="635" spans="1:6" x14ac:dyDescent="0.25">
      <c r="A635" s="83"/>
      <c r="C635" s="83"/>
      <c r="D635" s="31"/>
      <c r="E635" s="31"/>
      <c r="F635" s="31"/>
    </row>
    <row r="636" spans="1:6" x14ac:dyDescent="0.25">
      <c r="A636" s="83"/>
      <c r="C636" s="83"/>
      <c r="D636" s="31"/>
      <c r="E636" s="31"/>
      <c r="F636" s="31"/>
    </row>
    <row r="637" spans="1:6" x14ac:dyDescent="0.25">
      <c r="A637" s="83"/>
      <c r="C637" s="83"/>
      <c r="D637" s="31"/>
      <c r="E637" s="31"/>
      <c r="F637" s="31"/>
    </row>
    <row r="638" spans="1:6" x14ac:dyDescent="0.25">
      <c r="A638" s="83"/>
      <c r="C638" s="83"/>
      <c r="D638" s="31"/>
      <c r="E638" s="31"/>
      <c r="F638" s="31"/>
    </row>
    <row r="639" spans="1:6" x14ac:dyDescent="0.25">
      <c r="A639" s="83"/>
      <c r="C639" s="83"/>
      <c r="D639" s="31"/>
      <c r="E639" s="31"/>
      <c r="F639" s="31"/>
    </row>
    <row r="640" spans="1:6" x14ac:dyDescent="0.25">
      <c r="A640" s="83"/>
      <c r="C640" s="83"/>
      <c r="D640" s="31"/>
      <c r="E640" s="31"/>
      <c r="F640" s="31"/>
    </row>
    <row r="641" spans="1:6" x14ac:dyDescent="0.25">
      <c r="A641" s="83"/>
      <c r="C641" s="83"/>
      <c r="D641" s="31"/>
      <c r="E641" s="31"/>
      <c r="F641" s="31"/>
    </row>
    <row r="642" spans="1:6" x14ac:dyDescent="0.25">
      <c r="A642" s="83"/>
      <c r="C642" s="83"/>
      <c r="D642" s="31"/>
      <c r="E642" s="31"/>
      <c r="F642" s="31"/>
    </row>
    <row r="643" spans="1:6" x14ac:dyDescent="0.25">
      <c r="A643" s="83"/>
      <c r="C643" s="83"/>
      <c r="D643" s="31"/>
      <c r="E643" s="31"/>
      <c r="F643" s="31"/>
    </row>
    <row r="644" spans="1:6" x14ac:dyDescent="0.25">
      <c r="A644" s="83"/>
      <c r="C644" s="83"/>
      <c r="D644" s="31"/>
      <c r="E644" s="31"/>
      <c r="F644" s="31"/>
    </row>
    <row r="645" spans="1:6" x14ac:dyDescent="0.25">
      <c r="A645" s="83"/>
      <c r="C645" s="83"/>
      <c r="D645" s="31"/>
      <c r="E645" s="31"/>
      <c r="F645" s="31"/>
    </row>
    <row r="646" spans="1:6" x14ac:dyDescent="0.25">
      <c r="A646" s="83"/>
      <c r="C646" s="83"/>
      <c r="D646" s="31"/>
      <c r="E646" s="31"/>
      <c r="F646" s="31"/>
    </row>
    <row r="647" spans="1:6" x14ac:dyDescent="0.25">
      <c r="A647" s="83"/>
      <c r="C647" s="83"/>
      <c r="D647" s="31"/>
      <c r="E647" s="31"/>
      <c r="F647" s="31"/>
    </row>
    <row r="648" spans="1:6" x14ac:dyDescent="0.25">
      <c r="A648" s="83"/>
      <c r="C648" s="83"/>
      <c r="D648" s="31"/>
      <c r="E648" s="31"/>
      <c r="F648" s="31"/>
    </row>
    <row r="649" spans="1:6" x14ac:dyDescent="0.25">
      <c r="A649" s="83"/>
      <c r="C649" s="83"/>
      <c r="D649" s="31"/>
      <c r="E649" s="31"/>
      <c r="F649" s="31"/>
    </row>
    <row r="650" spans="1:6" x14ac:dyDescent="0.25">
      <c r="A650" s="83"/>
      <c r="C650" s="83"/>
      <c r="D650" s="31"/>
      <c r="E650" s="31"/>
      <c r="F650" s="31"/>
    </row>
    <row r="651" spans="1:6" x14ac:dyDescent="0.25">
      <c r="A651" s="83"/>
      <c r="C651" s="83"/>
      <c r="D651" s="31"/>
      <c r="E651" s="31"/>
      <c r="F651" s="31"/>
    </row>
    <row r="652" spans="1:6" x14ac:dyDescent="0.25">
      <c r="A652" s="83"/>
      <c r="C652" s="83"/>
      <c r="D652" s="31"/>
      <c r="E652" s="31"/>
      <c r="F652" s="31"/>
    </row>
    <row r="653" spans="1:6" x14ac:dyDescent="0.25">
      <c r="A653" s="83"/>
      <c r="C653" s="83"/>
      <c r="D653" s="31"/>
      <c r="E653" s="31"/>
      <c r="F653" s="31"/>
    </row>
    <row r="654" spans="1:6" x14ac:dyDescent="0.25">
      <c r="A654" s="83"/>
      <c r="C654" s="83"/>
      <c r="D654" s="31"/>
      <c r="E654" s="31"/>
      <c r="F654" s="31"/>
    </row>
    <row r="655" spans="1:6" x14ac:dyDescent="0.25">
      <c r="A655" s="83"/>
      <c r="C655" s="83"/>
      <c r="D655" s="31"/>
      <c r="E655" s="31"/>
      <c r="F655" s="31"/>
    </row>
    <row r="656" spans="1:6" x14ac:dyDescent="0.25">
      <c r="A656" s="83"/>
      <c r="C656" s="83"/>
      <c r="D656" s="31"/>
      <c r="E656" s="31"/>
      <c r="F656" s="31"/>
    </row>
    <row r="657" spans="1:6" x14ac:dyDescent="0.25">
      <c r="A657" s="83"/>
      <c r="C657" s="83"/>
      <c r="D657" s="31"/>
      <c r="E657" s="31"/>
      <c r="F657" s="31"/>
    </row>
    <row r="658" spans="1:6" x14ac:dyDescent="0.25">
      <c r="A658" s="83"/>
      <c r="C658" s="83"/>
      <c r="D658" s="31"/>
      <c r="E658" s="31"/>
      <c r="F658" s="31"/>
    </row>
    <row r="659" spans="1:6" x14ac:dyDescent="0.25">
      <c r="A659" s="83"/>
      <c r="C659" s="83"/>
      <c r="D659" s="31"/>
      <c r="E659" s="31"/>
      <c r="F659" s="31"/>
    </row>
    <row r="660" spans="1:6" x14ac:dyDescent="0.25">
      <c r="A660" s="83"/>
      <c r="C660" s="83"/>
      <c r="D660" s="31"/>
      <c r="E660" s="31"/>
      <c r="F660" s="31"/>
    </row>
    <row r="661" spans="1:6" x14ac:dyDescent="0.25">
      <c r="A661" s="83"/>
      <c r="C661" s="83"/>
      <c r="D661" s="31"/>
      <c r="E661" s="31"/>
      <c r="F661" s="31"/>
    </row>
    <row r="662" spans="1:6" x14ac:dyDescent="0.25">
      <c r="A662" s="83"/>
      <c r="C662" s="83"/>
      <c r="D662" s="31"/>
      <c r="E662" s="31"/>
      <c r="F662" s="31"/>
    </row>
    <row r="663" spans="1:6" x14ac:dyDescent="0.25">
      <c r="A663" s="83"/>
      <c r="C663" s="83"/>
      <c r="D663" s="31"/>
      <c r="E663" s="31"/>
      <c r="F663" s="31"/>
    </row>
    <row r="664" spans="1:6" x14ac:dyDescent="0.25">
      <c r="A664" s="83"/>
      <c r="C664" s="83"/>
      <c r="D664" s="31"/>
      <c r="E664" s="31"/>
      <c r="F664" s="31"/>
    </row>
    <row r="665" spans="1:6" x14ac:dyDescent="0.25">
      <c r="A665" s="83"/>
      <c r="C665" s="83"/>
      <c r="D665" s="31"/>
      <c r="E665" s="31"/>
      <c r="F665" s="31"/>
    </row>
    <row r="666" spans="1:6" x14ac:dyDescent="0.25">
      <c r="A666" s="83"/>
      <c r="C666" s="83"/>
      <c r="D666" s="31"/>
      <c r="E666" s="31"/>
      <c r="F666" s="31"/>
    </row>
    <row r="667" spans="1:6" x14ac:dyDescent="0.25">
      <c r="A667" s="83"/>
      <c r="C667" s="83"/>
      <c r="D667" s="31"/>
      <c r="E667" s="31"/>
      <c r="F667" s="31"/>
    </row>
    <row r="668" spans="1:6" x14ac:dyDescent="0.25">
      <c r="A668" s="83"/>
      <c r="C668" s="83"/>
      <c r="D668" s="31"/>
      <c r="E668" s="31"/>
      <c r="F668" s="31"/>
    </row>
    <row r="669" spans="1:6" x14ac:dyDescent="0.25">
      <c r="A669" s="83"/>
      <c r="C669" s="83"/>
      <c r="D669" s="31"/>
      <c r="E669" s="31"/>
      <c r="F669" s="31"/>
    </row>
    <row r="670" spans="1:6" x14ac:dyDescent="0.25">
      <c r="A670" s="83"/>
      <c r="C670" s="83"/>
      <c r="D670" s="31"/>
      <c r="E670" s="31"/>
      <c r="F670" s="31"/>
    </row>
    <row r="671" spans="1:6" x14ac:dyDescent="0.25">
      <c r="A671" s="83"/>
      <c r="C671" s="83"/>
      <c r="D671" s="31"/>
      <c r="E671" s="31"/>
      <c r="F671" s="31"/>
    </row>
    <row r="672" spans="1:6" x14ac:dyDescent="0.25">
      <c r="A672" s="83"/>
      <c r="C672" s="83"/>
      <c r="D672" s="31"/>
      <c r="E672" s="31"/>
      <c r="F672" s="31"/>
    </row>
    <row r="673" spans="1:6" x14ac:dyDescent="0.25">
      <c r="A673" s="83"/>
      <c r="C673" s="83"/>
      <c r="D673" s="31"/>
      <c r="E673" s="31"/>
      <c r="F673" s="31"/>
    </row>
    <row r="674" spans="1:6" x14ac:dyDescent="0.25">
      <c r="A674" s="83"/>
      <c r="C674" s="83"/>
      <c r="D674" s="31"/>
      <c r="E674" s="31"/>
      <c r="F674" s="31"/>
    </row>
    <row r="675" spans="1:6" x14ac:dyDescent="0.25">
      <c r="A675" s="83"/>
      <c r="C675" s="83"/>
      <c r="D675" s="31"/>
      <c r="E675" s="31"/>
      <c r="F675" s="31"/>
    </row>
    <row r="676" spans="1:6" x14ac:dyDescent="0.25">
      <c r="A676" s="83"/>
      <c r="C676" s="83"/>
      <c r="D676" s="31"/>
      <c r="E676" s="31"/>
      <c r="F676" s="31"/>
    </row>
    <row r="677" spans="1:6" x14ac:dyDescent="0.25">
      <c r="A677" s="83"/>
      <c r="C677" s="83"/>
      <c r="D677" s="31"/>
      <c r="E677" s="31"/>
      <c r="F677" s="31"/>
    </row>
    <row r="678" spans="1:6" x14ac:dyDescent="0.25">
      <c r="A678" s="83"/>
      <c r="C678" s="83"/>
      <c r="D678" s="31"/>
      <c r="E678" s="31"/>
      <c r="F678" s="31"/>
    </row>
    <row r="679" spans="1:6" x14ac:dyDescent="0.25">
      <c r="A679" s="83"/>
      <c r="C679" s="83"/>
      <c r="D679" s="31"/>
      <c r="E679" s="31"/>
      <c r="F679" s="31"/>
    </row>
    <row r="680" spans="1:6" x14ac:dyDescent="0.25">
      <c r="A680" s="83"/>
      <c r="C680" s="83"/>
      <c r="D680" s="31"/>
      <c r="E680" s="31"/>
      <c r="F680" s="31"/>
    </row>
    <row r="681" spans="1:6" x14ac:dyDescent="0.25">
      <c r="A681" s="83"/>
      <c r="C681" s="83"/>
      <c r="D681" s="31"/>
      <c r="E681" s="31"/>
      <c r="F681" s="31"/>
    </row>
    <row r="682" spans="1:6" x14ac:dyDescent="0.25">
      <c r="A682" s="83"/>
      <c r="C682" s="83"/>
      <c r="D682" s="31"/>
      <c r="E682" s="31"/>
      <c r="F682" s="31"/>
    </row>
    <row r="683" spans="1:6" x14ac:dyDescent="0.25">
      <c r="A683" s="83"/>
      <c r="C683" s="83"/>
      <c r="D683" s="31"/>
      <c r="E683" s="31"/>
      <c r="F683" s="31"/>
    </row>
    <row r="684" spans="1:6" x14ac:dyDescent="0.25">
      <c r="A684" s="83"/>
      <c r="C684" s="83"/>
      <c r="D684" s="31"/>
      <c r="E684" s="31"/>
      <c r="F684" s="31"/>
    </row>
    <row r="685" spans="1:6" x14ac:dyDescent="0.25">
      <c r="A685" s="83"/>
      <c r="C685" s="83"/>
      <c r="D685" s="31"/>
      <c r="E685" s="31"/>
      <c r="F685" s="31"/>
    </row>
    <row r="686" spans="1:6" x14ac:dyDescent="0.25">
      <c r="A686" s="83"/>
      <c r="C686" s="83"/>
      <c r="D686" s="31"/>
      <c r="E686" s="31"/>
      <c r="F686" s="31"/>
    </row>
    <row r="687" spans="1:6" x14ac:dyDescent="0.25">
      <c r="A687" s="83"/>
      <c r="C687" s="83"/>
      <c r="D687" s="31"/>
      <c r="E687" s="31"/>
      <c r="F687" s="31"/>
    </row>
    <row r="688" spans="1:6" x14ac:dyDescent="0.25">
      <c r="A688" s="83"/>
      <c r="C688" s="83"/>
      <c r="D688" s="31"/>
      <c r="E688" s="31"/>
      <c r="F688" s="31"/>
    </row>
    <row r="689" spans="1:6" x14ac:dyDescent="0.25">
      <c r="A689" s="83"/>
      <c r="C689" s="83"/>
      <c r="D689" s="31"/>
      <c r="E689" s="31"/>
      <c r="F689" s="31"/>
    </row>
    <row r="690" spans="1:6" x14ac:dyDescent="0.25">
      <c r="A690" s="83"/>
      <c r="C690" s="83"/>
      <c r="D690" s="31"/>
      <c r="E690" s="31"/>
      <c r="F690" s="31"/>
    </row>
    <row r="691" spans="1:6" x14ac:dyDescent="0.25">
      <c r="A691" s="83"/>
      <c r="C691" s="83"/>
      <c r="D691" s="31"/>
      <c r="E691" s="31"/>
      <c r="F691" s="31"/>
    </row>
    <row r="692" spans="1:6" x14ac:dyDescent="0.25">
      <c r="A692" s="83"/>
      <c r="C692" s="83"/>
      <c r="D692" s="31"/>
      <c r="E692" s="31"/>
      <c r="F692" s="31"/>
    </row>
    <row r="693" spans="1:6" x14ac:dyDescent="0.25">
      <c r="A693" s="83"/>
      <c r="C693" s="83"/>
      <c r="D693" s="31"/>
      <c r="E693" s="31"/>
      <c r="F693" s="31"/>
    </row>
    <row r="694" spans="1:6" x14ac:dyDescent="0.25">
      <c r="A694" s="83"/>
      <c r="C694" s="83"/>
      <c r="D694" s="31"/>
      <c r="E694" s="31"/>
      <c r="F694" s="31"/>
    </row>
    <row r="695" spans="1:6" x14ac:dyDescent="0.25">
      <c r="A695" s="83"/>
      <c r="C695" s="83"/>
      <c r="D695" s="31"/>
      <c r="E695" s="31"/>
      <c r="F695" s="31"/>
    </row>
    <row r="696" spans="1:6" x14ac:dyDescent="0.25">
      <c r="A696" s="83"/>
      <c r="C696" s="83"/>
      <c r="D696" s="31"/>
      <c r="E696" s="31"/>
      <c r="F696" s="31"/>
    </row>
    <row r="697" spans="1:6" x14ac:dyDescent="0.25">
      <c r="A697" s="83"/>
      <c r="C697" s="83"/>
      <c r="D697" s="31"/>
      <c r="E697" s="31"/>
      <c r="F697" s="31"/>
    </row>
    <row r="698" spans="1:6" x14ac:dyDescent="0.25">
      <c r="A698" s="83"/>
      <c r="C698" s="83"/>
      <c r="D698" s="31"/>
      <c r="E698" s="31"/>
      <c r="F698" s="31"/>
    </row>
    <row r="699" spans="1:6" x14ac:dyDescent="0.25">
      <c r="A699" s="83"/>
      <c r="C699" s="83"/>
      <c r="D699" s="31"/>
      <c r="E699" s="31"/>
      <c r="F699" s="31"/>
    </row>
    <row r="700" spans="1:6" x14ac:dyDescent="0.25">
      <c r="A700" s="83"/>
      <c r="C700" s="83"/>
      <c r="D700" s="31"/>
      <c r="E700" s="31"/>
      <c r="F700" s="31"/>
    </row>
    <row r="701" spans="1:6" x14ac:dyDescent="0.25">
      <c r="A701" s="83"/>
      <c r="C701" s="83"/>
      <c r="D701" s="31"/>
      <c r="E701" s="31"/>
      <c r="F701" s="31"/>
    </row>
    <row r="702" spans="1:6" x14ac:dyDescent="0.25">
      <c r="A702" s="83"/>
      <c r="C702" s="83"/>
      <c r="D702" s="31"/>
      <c r="E702" s="31"/>
      <c r="F702" s="31"/>
    </row>
    <row r="703" spans="1:6" x14ac:dyDescent="0.25">
      <c r="A703" s="83"/>
      <c r="C703" s="83"/>
      <c r="D703" s="31"/>
      <c r="E703" s="31"/>
      <c r="F703" s="31"/>
    </row>
    <row r="704" spans="1:6" x14ac:dyDescent="0.25">
      <c r="A704" s="83"/>
      <c r="C704" s="83"/>
      <c r="D704" s="31"/>
      <c r="E704" s="31"/>
      <c r="F704" s="31"/>
    </row>
    <row r="705" spans="1:6" x14ac:dyDescent="0.25">
      <c r="A705" s="83"/>
      <c r="C705" s="83"/>
      <c r="D705" s="31"/>
      <c r="E705" s="31"/>
      <c r="F705" s="31"/>
    </row>
    <row r="706" spans="1:6" x14ac:dyDescent="0.25">
      <c r="A706" s="83"/>
      <c r="C706" s="83"/>
      <c r="D706" s="31"/>
      <c r="E706" s="31"/>
      <c r="F706" s="31"/>
    </row>
    <row r="707" spans="1:6" x14ac:dyDescent="0.25">
      <c r="A707" s="83"/>
      <c r="C707" s="83"/>
      <c r="D707" s="31"/>
      <c r="E707" s="31"/>
      <c r="F707" s="31"/>
    </row>
    <row r="708" spans="1:6" x14ac:dyDescent="0.25">
      <c r="A708" s="83"/>
      <c r="C708" s="83"/>
      <c r="D708" s="31"/>
      <c r="E708" s="31"/>
      <c r="F708" s="31"/>
    </row>
    <row r="709" spans="1:6" x14ac:dyDescent="0.25">
      <c r="A709" s="83"/>
      <c r="C709" s="83"/>
      <c r="D709" s="31"/>
      <c r="E709" s="31"/>
      <c r="F709" s="31"/>
    </row>
    <row r="710" spans="1:6" x14ac:dyDescent="0.25">
      <c r="A710" s="83"/>
      <c r="C710" s="83"/>
      <c r="D710" s="31"/>
      <c r="E710" s="31"/>
      <c r="F710" s="31"/>
    </row>
    <row r="711" spans="1:6" x14ac:dyDescent="0.25">
      <c r="A711" s="83"/>
      <c r="C711" s="83"/>
      <c r="D711" s="31"/>
      <c r="E711" s="31"/>
      <c r="F711" s="31"/>
    </row>
    <row r="712" spans="1:6" x14ac:dyDescent="0.25">
      <c r="A712" s="83"/>
      <c r="C712" s="83"/>
      <c r="D712" s="31"/>
      <c r="E712" s="31"/>
      <c r="F712" s="31"/>
    </row>
    <row r="713" spans="1:6" x14ac:dyDescent="0.25">
      <c r="A713" s="83"/>
      <c r="C713" s="83"/>
      <c r="D713" s="31"/>
      <c r="E713" s="31"/>
      <c r="F713" s="31"/>
    </row>
    <row r="714" spans="1:6" x14ac:dyDescent="0.25">
      <c r="A714" s="83"/>
      <c r="C714" s="83"/>
      <c r="D714" s="31"/>
      <c r="E714" s="31"/>
      <c r="F714" s="31"/>
    </row>
    <row r="715" spans="1:6" x14ac:dyDescent="0.25">
      <c r="A715" s="83"/>
      <c r="C715" s="83"/>
      <c r="D715" s="31"/>
      <c r="E715" s="31"/>
      <c r="F715" s="31"/>
    </row>
    <row r="716" spans="1:6" x14ac:dyDescent="0.25">
      <c r="A716" s="83"/>
      <c r="C716" s="83"/>
      <c r="D716" s="31"/>
      <c r="E716" s="31"/>
      <c r="F716" s="31"/>
    </row>
    <row r="717" spans="1:6" x14ac:dyDescent="0.25">
      <c r="A717" s="83"/>
      <c r="C717" s="83"/>
      <c r="D717" s="31"/>
      <c r="E717" s="31"/>
      <c r="F717" s="31"/>
    </row>
    <row r="718" spans="1:6" x14ac:dyDescent="0.25">
      <c r="A718" s="83"/>
      <c r="C718" s="83"/>
      <c r="D718" s="31"/>
      <c r="E718" s="31"/>
      <c r="F718" s="31"/>
    </row>
    <row r="719" spans="1:6" x14ac:dyDescent="0.25">
      <c r="A719" s="83"/>
      <c r="C719" s="83"/>
      <c r="D719" s="31"/>
      <c r="E719" s="31"/>
      <c r="F719" s="31"/>
    </row>
    <row r="720" spans="1:6" x14ac:dyDescent="0.25">
      <c r="A720" s="83"/>
      <c r="C720" s="83"/>
      <c r="D720" s="31"/>
      <c r="E720" s="31"/>
      <c r="F720" s="31"/>
    </row>
    <row r="721" spans="1:6" x14ac:dyDescent="0.25">
      <c r="A721" s="83"/>
      <c r="C721" s="83"/>
      <c r="D721" s="31"/>
      <c r="E721" s="31"/>
      <c r="F721" s="31"/>
    </row>
    <row r="722" spans="1:6" x14ac:dyDescent="0.25">
      <c r="A722" s="83"/>
      <c r="C722" s="83"/>
      <c r="D722" s="31"/>
      <c r="E722" s="31"/>
      <c r="F722" s="31"/>
    </row>
    <row r="723" spans="1:6" x14ac:dyDescent="0.25">
      <c r="A723" s="83"/>
      <c r="C723" s="83"/>
      <c r="D723" s="31"/>
      <c r="E723" s="31"/>
      <c r="F723" s="31"/>
    </row>
    <row r="724" spans="1:6" x14ac:dyDescent="0.25">
      <c r="A724" s="83"/>
      <c r="C724" s="83"/>
      <c r="D724" s="31"/>
      <c r="E724" s="31"/>
      <c r="F724" s="31"/>
    </row>
    <row r="725" spans="1:6" x14ac:dyDescent="0.25">
      <c r="A725" s="83"/>
      <c r="C725" s="83"/>
      <c r="D725" s="31"/>
      <c r="E725" s="31"/>
      <c r="F725" s="31"/>
    </row>
    <row r="726" spans="1:6" x14ac:dyDescent="0.25">
      <c r="A726" s="83"/>
      <c r="C726" s="83"/>
      <c r="D726" s="31"/>
      <c r="E726" s="31"/>
      <c r="F726" s="31"/>
    </row>
    <row r="727" spans="1:6" x14ac:dyDescent="0.25">
      <c r="A727" s="83"/>
      <c r="C727" s="83"/>
      <c r="D727" s="31"/>
      <c r="E727" s="31"/>
      <c r="F727" s="31"/>
    </row>
    <row r="728" spans="1:6" x14ac:dyDescent="0.25">
      <c r="A728" s="83"/>
      <c r="C728" s="83"/>
      <c r="D728" s="31"/>
      <c r="E728" s="31"/>
      <c r="F728" s="31"/>
    </row>
    <row r="729" spans="1:6" x14ac:dyDescent="0.25">
      <c r="A729" s="83"/>
      <c r="C729" s="83"/>
      <c r="D729" s="31"/>
      <c r="E729" s="31"/>
      <c r="F729" s="31"/>
    </row>
    <row r="730" spans="1:6" x14ac:dyDescent="0.25">
      <c r="A730" s="83"/>
      <c r="C730" s="83"/>
      <c r="D730" s="31"/>
      <c r="E730" s="31"/>
      <c r="F730" s="31"/>
    </row>
    <row r="731" spans="1:6" x14ac:dyDescent="0.25">
      <c r="A731" s="83"/>
      <c r="C731" s="83"/>
      <c r="D731" s="31"/>
      <c r="E731" s="31"/>
      <c r="F731" s="31"/>
    </row>
    <row r="732" spans="1:6" x14ac:dyDescent="0.25">
      <c r="A732" s="83"/>
      <c r="C732" s="83"/>
      <c r="D732" s="31"/>
      <c r="E732" s="31"/>
      <c r="F732" s="31"/>
    </row>
    <row r="733" spans="1:6" x14ac:dyDescent="0.25">
      <c r="A733" s="83"/>
      <c r="C733" s="83"/>
      <c r="D733" s="31"/>
      <c r="E733" s="31"/>
      <c r="F733" s="31"/>
    </row>
    <row r="734" spans="1:6" x14ac:dyDescent="0.25">
      <c r="A734" s="83"/>
      <c r="C734" s="83"/>
      <c r="D734" s="31"/>
      <c r="E734" s="31"/>
      <c r="F734" s="31"/>
    </row>
    <row r="735" spans="1:6" x14ac:dyDescent="0.25">
      <c r="A735" s="83"/>
      <c r="C735" s="83"/>
      <c r="D735" s="31"/>
      <c r="E735" s="31"/>
      <c r="F735" s="31"/>
    </row>
    <row r="736" spans="1:6" x14ac:dyDescent="0.25">
      <c r="A736" s="83"/>
      <c r="C736" s="83"/>
      <c r="D736" s="31"/>
      <c r="E736" s="31"/>
      <c r="F736" s="31"/>
    </row>
    <row r="737" spans="1:6" x14ac:dyDescent="0.25">
      <c r="A737" s="83"/>
      <c r="C737" s="83"/>
      <c r="D737" s="31"/>
      <c r="E737" s="31"/>
      <c r="F737" s="31"/>
    </row>
    <row r="738" spans="1:6" x14ac:dyDescent="0.25">
      <c r="A738" s="83"/>
      <c r="C738" s="83"/>
      <c r="D738" s="31"/>
      <c r="E738" s="31"/>
      <c r="F738" s="31"/>
    </row>
    <row r="739" spans="1:6" x14ac:dyDescent="0.25">
      <c r="A739" s="83"/>
      <c r="C739" s="83"/>
      <c r="D739" s="31"/>
      <c r="E739" s="31"/>
      <c r="F739" s="31"/>
    </row>
    <row r="740" spans="1:6" x14ac:dyDescent="0.25">
      <c r="A740" s="83"/>
      <c r="C740" s="83"/>
      <c r="D740" s="31"/>
      <c r="E740" s="31"/>
      <c r="F740" s="31"/>
    </row>
    <row r="741" spans="1:6" x14ac:dyDescent="0.25">
      <c r="A741" s="83"/>
      <c r="C741" s="83"/>
      <c r="D741" s="31"/>
      <c r="E741" s="31"/>
      <c r="F741" s="31"/>
    </row>
    <row r="742" spans="1:6" x14ac:dyDescent="0.25">
      <c r="A742" s="83"/>
      <c r="C742" s="83"/>
      <c r="D742" s="31"/>
      <c r="E742" s="31"/>
      <c r="F742" s="31"/>
    </row>
    <row r="743" spans="1:6" x14ac:dyDescent="0.25">
      <c r="A743" s="83"/>
      <c r="C743" s="83"/>
      <c r="D743" s="31"/>
      <c r="E743" s="31"/>
      <c r="F743" s="31"/>
    </row>
    <row r="744" spans="1:6" x14ac:dyDescent="0.25">
      <c r="A744" s="83"/>
      <c r="C744" s="83"/>
      <c r="D744" s="31"/>
      <c r="E744" s="31"/>
      <c r="F744" s="31"/>
    </row>
    <row r="745" spans="1:6" x14ac:dyDescent="0.25">
      <c r="A745" s="83"/>
      <c r="C745" s="83"/>
      <c r="D745" s="31"/>
      <c r="E745" s="31"/>
      <c r="F745" s="31"/>
    </row>
    <row r="746" spans="1:6" x14ac:dyDescent="0.25">
      <c r="A746" s="83"/>
      <c r="C746" s="83"/>
      <c r="D746" s="31"/>
      <c r="E746" s="31"/>
      <c r="F746" s="31"/>
    </row>
    <row r="747" spans="1:6" x14ac:dyDescent="0.25">
      <c r="A747" s="83"/>
      <c r="C747" s="83"/>
      <c r="D747" s="31"/>
      <c r="E747" s="31"/>
      <c r="F747" s="31"/>
    </row>
    <row r="748" spans="1:6" x14ac:dyDescent="0.25">
      <c r="A748" s="83"/>
      <c r="C748" s="83"/>
      <c r="D748" s="31"/>
      <c r="E748" s="31"/>
      <c r="F748" s="31"/>
    </row>
    <row r="749" spans="1:6" x14ac:dyDescent="0.25">
      <c r="A749" s="83"/>
      <c r="C749" s="83"/>
      <c r="D749" s="31"/>
      <c r="E749" s="31"/>
      <c r="F749" s="31"/>
    </row>
    <row r="750" spans="1:6" x14ac:dyDescent="0.25">
      <c r="A750" s="83"/>
      <c r="C750" s="83"/>
      <c r="D750" s="31"/>
      <c r="E750" s="31"/>
      <c r="F750" s="31"/>
    </row>
    <row r="751" spans="1:6" x14ac:dyDescent="0.25">
      <c r="A751" s="83"/>
      <c r="C751" s="83"/>
      <c r="D751" s="31"/>
      <c r="E751" s="31"/>
      <c r="F751" s="31"/>
    </row>
    <row r="752" spans="1:6" x14ac:dyDescent="0.25">
      <c r="A752" s="83"/>
      <c r="C752" s="83"/>
      <c r="D752" s="31"/>
      <c r="E752" s="31"/>
      <c r="F752" s="31"/>
    </row>
    <row r="753" spans="1:6" x14ac:dyDescent="0.25">
      <c r="A753" s="83"/>
      <c r="C753" s="83"/>
      <c r="D753" s="31"/>
      <c r="E753" s="31"/>
      <c r="F753" s="31"/>
    </row>
    <row r="754" spans="1:6" x14ac:dyDescent="0.25">
      <c r="A754" s="83"/>
      <c r="C754" s="83"/>
      <c r="D754" s="31"/>
      <c r="E754" s="31"/>
      <c r="F754" s="31"/>
    </row>
    <row r="755" spans="1:6" x14ac:dyDescent="0.25">
      <c r="A755" s="83"/>
      <c r="C755" s="83"/>
      <c r="D755" s="31"/>
      <c r="E755" s="31"/>
      <c r="F755" s="31"/>
    </row>
    <row r="756" spans="1:6" x14ac:dyDescent="0.25">
      <c r="A756" s="83"/>
      <c r="C756" s="83"/>
      <c r="D756" s="31"/>
      <c r="E756" s="31"/>
      <c r="F756" s="31"/>
    </row>
    <row r="757" spans="1:6" x14ac:dyDescent="0.25">
      <c r="A757" s="83"/>
      <c r="C757" s="83"/>
      <c r="D757" s="31"/>
      <c r="E757" s="31"/>
      <c r="F757" s="31"/>
    </row>
    <row r="758" spans="1:6" x14ac:dyDescent="0.25">
      <c r="A758" s="83"/>
      <c r="C758" s="83"/>
      <c r="D758" s="31"/>
      <c r="E758" s="31"/>
      <c r="F758" s="31"/>
    </row>
    <row r="759" spans="1:6" x14ac:dyDescent="0.25">
      <c r="A759" s="83"/>
      <c r="C759" s="83"/>
      <c r="D759" s="31"/>
      <c r="E759" s="31"/>
      <c r="F759" s="31"/>
    </row>
    <row r="760" spans="1:6" x14ac:dyDescent="0.25">
      <c r="A760" s="83"/>
      <c r="C760" s="83"/>
      <c r="D760" s="31"/>
      <c r="E760" s="31"/>
      <c r="F760" s="31"/>
    </row>
    <row r="761" spans="1:6" x14ac:dyDescent="0.25">
      <c r="A761" s="83"/>
      <c r="C761" s="83"/>
      <c r="D761" s="31"/>
      <c r="E761" s="31"/>
      <c r="F761" s="31"/>
    </row>
    <row r="762" spans="1:6" x14ac:dyDescent="0.25">
      <c r="A762" s="83"/>
      <c r="C762" s="83"/>
      <c r="D762" s="31"/>
      <c r="E762" s="31"/>
      <c r="F762" s="31"/>
    </row>
    <row r="763" spans="1:6" x14ac:dyDescent="0.25">
      <c r="A763" s="83"/>
      <c r="C763" s="83"/>
      <c r="D763" s="31"/>
      <c r="E763" s="31"/>
      <c r="F763" s="31"/>
    </row>
    <row r="764" spans="1:6" x14ac:dyDescent="0.25">
      <c r="A764" s="83"/>
      <c r="C764" s="83"/>
      <c r="D764" s="31"/>
      <c r="E764" s="31"/>
      <c r="F764" s="31"/>
    </row>
    <row r="765" spans="1:6" x14ac:dyDescent="0.25">
      <c r="A765" s="83"/>
      <c r="C765" s="83"/>
      <c r="D765" s="31"/>
      <c r="E765" s="31"/>
      <c r="F765" s="31"/>
    </row>
    <row r="766" spans="1:6" x14ac:dyDescent="0.25">
      <c r="A766" s="83"/>
      <c r="C766" s="83"/>
      <c r="D766" s="31"/>
      <c r="E766" s="31"/>
      <c r="F766" s="31"/>
    </row>
    <row r="767" spans="1:6" x14ac:dyDescent="0.25">
      <c r="A767" s="83"/>
      <c r="C767" s="83"/>
      <c r="D767" s="31"/>
      <c r="E767" s="31"/>
      <c r="F767" s="31"/>
    </row>
    <row r="768" spans="1:6" x14ac:dyDescent="0.25">
      <c r="A768" s="83"/>
      <c r="C768" s="83"/>
      <c r="D768" s="31"/>
      <c r="E768" s="31"/>
      <c r="F768" s="31"/>
    </row>
    <row r="769" spans="1:6" x14ac:dyDescent="0.25">
      <c r="A769" s="83"/>
      <c r="C769" s="83"/>
      <c r="D769" s="31"/>
      <c r="E769" s="31"/>
      <c r="F769" s="31"/>
    </row>
    <row r="770" spans="1:6" x14ac:dyDescent="0.25">
      <c r="A770" s="83"/>
      <c r="C770" s="83"/>
      <c r="D770" s="31"/>
      <c r="E770" s="31"/>
      <c r="F770" s="31"/>
    </row>
    <row r="771" spans="1:6" x14ac:dyDescent="0.25">
      <c r="A771" s="83"/>
      <c r="C771" s="83"/>
      <c r="D771" s="31"/>
      <c r="E771" s="31"/>
      <c r="F771" s="31"/>
    </row>
    <row r="772" spans="1:6" x14ac:dyDescent="0.25">
      <c r="A772" s="83"/>
      <c r="C772" s="83"/>
      <c r="D772" s="31"/>
      <c r="E772" s="31"/>
      <c r="F772" s="31"/>
    </row>
    <row r="773" spans="1:6" x14ac:dyDescent="0.25">
      <c r="A773" s="83"/>
      <c r="C773" s="83"/>
      <c r="D773" s="31"/>
      <c r="E773" s="31"/>
      <c r="F773" s="31"/>
    </row>
    <row r="774" spans="1:6" x14ac:dyDescent="0.25">
      <c r="A774" s="83"/>
      <c r="C774" s="83"/>
      <c r="D774" s="31"/>
      <c r="E774" s="31"/>
      <c r="F774" s="31"/>
    </row>
    <row r="775" spans="1:6" x14ac:dyDescent="0.25">
      <c r="A775" s="83"/>
      <c r="C775" s="83"/>
      <c r="D775" s="31"/>
      <c r="E775" s="31"/>
      <c r="F775" s="31"/>
    </row>
    <row r="776" spans="1:6" x14ac:dyDescent="0.25">
      <c r="A776" s="83"/>
      <c r="C776" s="83"/>
      <c r="D776" s="31"/>
      <c r="E776" s="31"/>
      <c r="F776" s="31"/>
    </row>
    <row r="777" spans="1:6" x14ac:dyDescent="0.25">
      <c r="A777" s="83"/>
      <c r="C777" s="83"/>
      <c r="D777" s="31"/>
      <c r="E777" s="31"/>
      <c r="F777" s="31"/>
    </row>
    <row r="778" spans="1:6" x14ac:dyDescent="0.25">
      <c r="A778" s="83"/>
      <c r="C778" s="83"/>
      <c r="D778" s="31"/>
      <c r="E778" s="31"/>
      <c r="F778" s="31"/>
    </row>
    <row r="779" spans="1:6" x14ac:dyDescent="0.25">
      <c r="A779" s="83"/>
      <c r="C779" s="83"/>
      <c r="D779" s="31"/>
      <c r="E779" s="31"/>
      <c r="F779" s="31"/>
    </row>
    <row r="780" spans="1:6" x14ac:dyDescent="0.25">
      <c r="A780" s="83"/>
      <c r="C780" s="83"/>
      <c r="D780" s="31"/>
      <c r="E780" s="31"/>
      <c r="F780" s="31"/>
    </row>
    <row r="781" spans="1:6" x14ac:dyDescent="0.25">
      <c r="A781" s="83"/>
      <c r="C781" s="83"/>
      <c r="D781" s="31"/>
      <c r="E781" s="31"/>
      <c r="F781" s="31"/>
    </row>
    <row r="782" spans="1:6" x14ac:dyDescent="0.25">
      <c r="A782" s="83"/>
      <c r="C782" s="83"/>
      <c r="D782" s="31"/>
      <c r="E782" s="31"/>
      <c r="F782" s="31"/>
    </row>
    <row r="783" spans="1:6" x14ac:dyDescent="0.25">
      <c r="A783" s="83"/>
      <c r="C783" s="83"/>
      <c r="D783" s="31"/>
      <c r="E783" s="31"/>
      <c r="F783" s="31"/>
    </row>
    <row r="784" spans="1:6" x14ac:dyDescent="0.25">
      <c r="A784" s="83"/>
      <c r="C784" s="83"/>
      <c r="D784" s="31"/>
      <c r="E784" s="31"/>
      <c r="F784" s="31"/>
    </row>
    <row r="785" spans="1:6" x14ac:dyDescent="0.25">
      <c r="A785" s="83"/>
      <c r="C785" s="83"/>
      <c r="D785" s="31"/>
      <c r="E785" s="31"/>
      <c r="F785" s="31"/>
    </row>
    <row r="786" spans="1:6" x14ac:dyDescent="0.25">
      <c r="A786" s="83"/>
      <c r="C786" s="83"/>
      <c r="D786" s="31"/>
      <c r="E786" s="31"/>
      <c r="F786" s="31"/>
    </row>
    <row r="787" spans="1:6" x14ac:dyDescent="0.25">
      <c r="A787" s="83"/>
      <c r="C787" s="83"/>
      <c r="D787" s="31"/>
      <c r="E787" s="31"/>
      <c r="F787" s="31"/>
    </row>
    <row r="788" spans="1:6" x14ac:dyDescent="0.25">
      <c r="A788" s="83"/>
      <c r="C788" s="83"/>
      <c r="D788" s="31"/>
      <c r="E788" s="31"/>
      <c r="F788" s="31"/>
    </row>
    <row r="789" spans="1:6" x14ac:dyDescent="0.25">
      <c r="A789" s="83"/>
      <c r="C789" s="83"/>
      <c r="D789" s="31"/>
      <c r="E789" s="31"/>
      <c r="F789" s="31"/>
    </row>
    <row r="790" spans="1:6" x14ac:dyDescent="0.25">
      <c r="A790" s="83"/>
      <c r="C790" s="83"/>
      <c r="D790" s="31"/>
      <c r="E790" s="31"/>
      <c r="F790" s="31"/>
    </row>
    <row r="791" spans="1:6" x14ac:dyDescent="0.25">
      <c r="A791" s="83"/>
      <c r="C791" s="83"/>
      <c r="D791" s="31"/>
      <c r="E791" s="31"/>
      <c r="F791" s="31"/>
    </row>
    <row r="792" spans="1:6" x14ac:dyDescent="0.25">
      <c r="A792" s="83"/>
      <c r="C792" s="83"/>
      <c r="D792" s="31"/>
      <c r="E792" s="31"/>
      <c r="F792" s="31"/>
    </row>
    <row r="793" spans="1:6" x14ac:dyDescent="0.25">
      <c r="A793" s="83"/>
      <c r="C793" s="83"/>
      <c r="D793" s="31"/>
      <c r="E793" s="31"/>
      <c r="F793" s="31"/>
    </row>
    <row r="794" spans="1:6" x14ac:dyDescent="0.25">
      <c r="A794" s="83"/>
      <c r="C794" s="83"/>
      <c r="D794" s="31"/>
      <c r="E794" s="31"/>
      <c r="F794" s="31"/>
    </row>
    <row r="795" spans="1:6" x14ac:dyDescent="0.25">
      <c r="A795" s="83"/>
      <c r="C795" s="83"/>
      <c r="D795" s="31"/>
      <c r="E795" s="31"/>
      <c r="F795" s="31"/>
    </row>
    <row r="796" spans="1:6" x14ac:dyDescent="0.25">
      <c r="A796" s="83"/>
      <c r="C796" s="83"/>
      <c r="D796" s="31"/>
      <c r="E796" s="31"/>
      <c r="F796" s="31"/>
    </row>
    <row r="797" spans="1:6" x14ac:dyDescent="0.25">
      <c r="A797" s="83"/>
      <c r="C797" s="83"/>
      <c r="D797" s="31"/>
      <c r="E797" s="31"/>
      <c r="F797" s="31"/>
    </row>
    <row r="798" spans="1:6" x14ac:dyDescent="0.25">
      <c r="A798" s="83"/>
      <c r="C798" s="83"/>
      <c r="D798" s="31"/>
      <c r="E798" s="31"/>
      <c r="F798" s="31"/>
    </row>
    <row r="799" spans="1:6" x14ac:dyDescent="0.25">
      <c r="A799" s="83"/>
      <c r="C799" s="83"/>
      <c r="D799" s="31"/>
      <c r="E799" s="31"/>
      <c r="F799" s="31"/>
    </row>
    <row r="800" spans="1:6" x14ac:dyDescent="0.25">
      <c r="A800" s="83"/>
      <c r="C800" s="83"/>
      <c r="D800" s="31"/>
      <c r="E800" s="31"/>
      <c r="F800" s="31"/>
    </row>
    <row r="801" spans="1:6" x14ac:dyDescent="0.25">
      <c r="A801" s="83"/>
      <c r="C801" s="83"/>
      <c r="D801" s="31"/>
      <c r="E801" s="31"/>
      <c r="F801" s="31"/>
    </row>
    <row r="802" spans="1:6" x14ac:dyDescent="0.25">
      <c r="A802" s="83"/>
      <c r="C802" s="83"/>
      <c r="D802" s="31"/>
      <c r="E802" s="31"/>
      <c r="F802" s="31"/>
    </row>
    <row r="803" spans="1:6" x14ac:dyDescent="0.25">
      <c r="A803" s="83"/>
      <c r="C803" s="83"/>
      <c r="D803" s="31"/>
      <c r="E803" s="31"/>
      <c r="F803" s="31"/>
    </row>
    <row r="804" spans="1:6" x14ac:dyDescent="0.25">
      <c r="A804" s="83"/>
      <c r="C804" s="83"/>
      <c r="D804" s="31"/>
      <c r="E804" s="31"/>
      <c r="F804" s="31"/>
    </row>
    <row r="805" spans="1:6" x14ac:dyDescent="0.25">
      <c r="A805" s="83"/>
      <c r="C805" s="83"/>
      <c r="D805" s="31"/>
      <c r="E805" s="31"/>
      <c r="F805" s="31"/>
    </row>
    <row r="806" spans="1:6" x14ac:dyDescent="0.25">
      <c r="A806" s="83"/>
      <c r="C806" s="83"/>
      <c r="D806" s="31"/>
      <c r="E806" s="31"/>
      <c r="F806" s="31"/>
    </row>
    <row r="807" spans="1:6" x14ac:dyDescent="0.25">
      <c r="A807" s="83"/>
      <c r="C807" s="83"/>
      <c r="D807" s="31"/>
      <c r="E807" s="31"/>
      <c r="F807" s="31"/>
    </row>
    <row r="808" spans="1:6" x14ac:dyDescent="0.25">
      <c r="A808" s="83"/>
      <c r="C808" s="83"/>
      <c r="D808" s="31"/>
      <c r="E808" s="31"/>
      <c r="F808" s="31"/>
    </row>
    <row r="809" spans="1:6" x14ac:dyDescent="0.25">
      <c r="A809" s="83"/>
      <c r="C809" s="83"/>
      <c r="D809" s="31"/>
      <c r="E809" s="31"/>
      <c r="F809" s="31"/>
    </row>
    <row r="810" spans="1:6" x14ac:dyDescent="0.25">
      <c r="A810" s="83"/>
      <c r="C810" s="83"/>
      <c r="D810" s="31"/>
      <c r="E810" s="31"/>
      <c r="F810" s="31"/>
    </row>
    <row r="811" spans="1:6" x14ac:dyDescent="0.25">
      <c r="A811" s="83"/>
      <c r="C811" s="83"/>
      <c r="D811" s="31"/>
      <c r="E811" s="31"/>
      <c r="F811" s="31"/>
    </row>
    <row r="812" spans="1:6" x14ac:dyDescent="0.25">
      <c r="A812" s="83"/>
      <c r="C812" s="83"/>
      <c r="D812" s="31"/>
      <c r="E812" s="31"/>
      <c r="F812" s="31"/>
    </row>
    <row r="813" spans="1:6" x14ac:dyDescent="0.25">
      <c r="A813" s="83"/>
      <c r="C813" s="83"/>
      <c r="D813" s="31"/>
      <c r="E813" s="31"/>
      <c r="F813" s="31"/>
    </row>
    <row r="814" spans="1:6" x14ac:dyDescent="0.25">
      <c r="A814" s="83"/>
      <c r="C814" s="83"/>
      <c r="D814" s="31"/>
      <c r="E814" s="31"/>
      <c r="F814" s="31"/>
    </row>
    <row r="815" spans="1:6" x14ac:dyDescent="0.25">
      <c r="A815" s="83"/>
      <c r="C815" s="83"/>
      <c r="D815" s="31"/>
      <c r="E815" s="31"/>
      <c r="F815" s="31"/>
    </row>
    <row r="816" spans="1:6" x14ac:dyDescent="0.25">
      <c r="A816" s="83"/>
      <c r="C816" s="83"/>
      <c r="D816" s="31"/>
      <c r="E816" s="31"/>
      <c r="F816" s="31"/>
    </row>
    <row r="817" spans="1:6" x14ac:dyDescent="0.25">
      <c r="A817" s="83"/>
      <c r="C817" s="83"/>
      <c r="D817" s="31"/>
      <c r="E817" s="31"/>
      <c r="F817" s="31"/>
    </row>
    <row r="818" spans="1:6" x14ac:dyDescent="0.25">
      <c r="A818" s="83"/>
      <c r="C818" s="83"/>
      <c r="D818" s="31"/>
      <c r="E818" s="31"/>
      <c r="F818" s="31"/>
    </row>
    <row r="819" spans="1:6" x14ac:dyDescent="0.25">
      <c r="A819" s="83"/>
      <c r="C819" s="83"/>
      <c r="D819" s="31"/>
      <c r="E819" s="31"/>
      <c r="F819" s="31"/>
    </row>
    <row r="820" spans="1:6" x14ac:dyDescent="0.25">
      <c r="A820" s="83"/>
      <c r="C820" s="83"/>
      <c r="D820" s="31"/>
      <c r="E820" s="31"/>
      <c r="F820" s="31"/>
    </row>
    <row r="821" spans="1:6" x14ac:dyDescent="0.25">
      <c r="A821" s="83"/>
      <c r="C821" s="83"/>
      <c r="D821" s="31"/>
      <c r="E821" s="31"/>
      <c r="F821" s="31"/>
    </row>
    <row r="822" spans="1:6" x14ac:dyDescent="0.25">
      <c r="A822" s="83"/>
      <c r="C822" s="83"/>
      <c r="D822" s="31"/>
      <c r="E822" s="31"/>
      <c r="F822" s="31"/>
    </row>
    <row r="823" spans="1:6" x14ac:dyDescent="0.25">
      <c r="A823" s="83"/>
      <c r="C823" s="83"/>
      <c r="D823" s="31"/>
      <c r="E823" s="31"/>
      <c r="F823" s="31"/>
    </row>
    <row r="824" spans="1:6" x14ac:dyDescent="0.25">
      <c r="A824" s="83"/>
      <c r="C824" s="83"/>
      <c r="D824" s="31"/>
      <c r="E824" s="31"/>
      <c r="F824" s="31"/>
    </row>
    <row r="825" spans="1:6" x14ac:dyDescent="0.25">
      <c r="A825" s="83"/>
      <c r="C825" s="83"/>
      <c r="D825" s="31"/>
      <c r="E825" s="31"/>
      <c r="F825" s="31"/>
    </row>
    <row r="826" spans="1:6" x14ac:dyDescent="0.25">
      <c r="A826" s="83"/>
      <c r="C826" s="83"/>
      <c r="D826" s="31"/>
      <c r="E826" s="31"/>
      <c r="F826" s="31"/>
    </row>
    <row r="827" spans="1:6" x14ac:dyDescent="0.25">
      <c r="A827" s="83"/>
      <c r="C827" s="83"/>
      <c r="D827" s="31"/>
      <c r="E827" s="31"/>
      <c r="F827" s="31"/>
    </row>
    <row r="828" spans="1:6" x14ac:dyDescent="0.25">
      <c r="A828" s="83"/>
      <c r="C828" s="83"/>
      <c r="D828" s="31"/>
      <c r="E828" s="31"/>
      <c r="F828" s="31"/>
    </row>
    <row r="829" spans="1:6" x14ac:dyDescent="0.25">
      <c r="A829" s="83"/>
      <c r="C829" s="83"/>
      <c r="D829" s="31"/>
      <c r="E829" s="31"/>
      <c r="F829" s="31"/>
    </row>
    <row r="830" spans="1:6" x14ac:dyDescent="0.25">
      <c r="A830" s="83"/>
      <c r="C830" s="83"/>
      <c r="D830" s="31"/>
      <c r="E830" s="31"/>
      <c r="F830" s="31"/>
    </row>
    <row r="831" spans="1:6" x14ac:dyDescent="0.25">
      <c r="A831" s="83"/>
      <c r="C831" s="83"/>
      <c r="D831" s="31"/>
      <c r="E831" s="31"/>
      <c r="F831" s="31"/>
    </row>
    <row r="832" spans="1:6" x14ac:dyDescent="0.25">
      <c r="A832" s="83"/>
      <c r="C832" s="83"/>
      <c r="D832" s="31"/>
      <c r="E832" s="31"/>
      <c r="F832" s="31"/>
    </row>
    <row r="833" spans="1:6" x14ac:dyDescent="0.25">
      <c r="A833" s="83"/>
      <c r="C833" s="83"/>
      <c r="D833" s="31"/>
      <c r="E833" s="31"/>
      <c r="F833" s="31"/>
    </row>
    <row r="834" spans="1:6" x14ac:dyDescent="0.25">
      <c r="A834" s="83"/>
      <c r="C834" s="83"/>
      <c r="D834" s="31"/>
      <c r="E834" s="31"/>
      <c r="F834" s="31"/>
    </row>
    <row r="835" spans="1:6" x14ac:dyDescent="0.25">
      <c r="A835" s="83"/>
      <c r="C835" s="83"/>
      <c r="D835" s="31"/>
      <c r="E835" s="31"/>
      <c r="F835" s="31"/>
    </row>
    <row r="836" spans="1:6" x14ac:dyDescent="0.25">
      <c r="A836" s="83"/>
      <c r="C836" s="83"/>
      <c r="D836" s="31"/>
      <c r="E836" s="31"/>
      <c r="F836" s="31"/>
    </row>
    <row r="837" spans="1:6" x14ac:dyDescent="0.25">
      <c r="A837" s="83"/>
      <c r="C837" s="83"/>
      <c r="D837" s="31"/>
      <c r="E837" s="31"/>
      <c r="F837" s="31"/>
    </row>
    <row r="838" spans="1:6" x14ac:dyDescent="0.25">
      <c r="A838" s="83"/>
      <c r="C838" s="83"/>
      <c r="D838" s="31"/>
      <c r="E838" s="31"/>
      <c r="F838" s="31"/>
    </row>
    <row r="839" spans="1:6" x14ac:dyDescent="0.25">
      <c r="A839" s="83"/>
      <c r="C839" s="83"/>
      <c r="D839" s="31"/>
      <c r="E839" s="31"/>
      <c r="F839" s="31"/>
    </row>
    <row r="840" spans="1:6" x14ac:dyDescent="0.25">
      <c r="A840" s="83"/>
      <c r="C840" s="83"/>
      <c r="D840" s="31"/>
      <c r="E840" s="31"/>
      <c r="F840" s="31"/>
    </row>
    <row r="841" spans="1:6" x14ac:dyDescent="0.25">
      <c r="A841" s="83"/>
      <c r="C841" s="83"/>
      <c r="D841" s="31"/>
      <c r="E841" s="31"/>
      <c r="F841" s="31"/>
    </row>
    <row r="842" spans="1:6" x14ac:dyDescent="0.25">
      <c r="A842" s="83"/>
      <c r="C842" s="83"/>
      <c r="D842" s="31"/>
      <c r="E842" s="31"/>
      <c r="F842" s="31"/>
    </row>
    <row r="843" spans="1:6" x14ac:dyDescent="0.25">
      <c r="A843" s="83"/>
      <c r="C843" s="83"/>
      <c r="D843" s="31"/>
      <c r="E843" s="31"/>
      <c r="F843" s="31"/>
    </row>
    <row r="844" spans="1:6" x14ac:dyDescent="0.25">
      <c r="A844" s="83"/>
      <c r="C844" s="83"/>
      <c r="D844" s="31"/>
      <c r="E844" s="31"/>
      <c r="F844" s="31"/>
    </row>
    <row r="845" spans="1:6" x14ac:dyDescent="0.25">
      <c r="A845" s="83"/>
      <c r="C845" s="83"/>
      <c r="D845" s="31"/>
      <c r="E845" s="31"/>
      <c r="F845" s="31"/>
    </row>
    <row r="846" spans="1:6" x14ac:dyDescent="0.25">
      <c r="A846" s="83"/>
      <c r="C846" s="83"/>
      <c r="D846" s="31"/>
      <c r="E846" s="31"/>
      <c r="F846" s="31"/>
    </row>
    <row r="847" spans="1:6" x14ac:dyDescent="0.25">
      <c r="A847" s="83"/>
      <c r="C847" s="83"/>
      <c r="D847" s="31"/>
      <c r="E847" s="31"/>
      <c r="F847" s="31"/>
    </row>
    <row r="848" spans="1:6" x14ac:dyDescent="0.25">
      <c r="A848" s="83"/>
      <c r="C848" s="83"/>
      <c r="D848" s="31"/>
      <c r="E848" s="31"/>
      <c r="F848" s="31"/>
    </row>
    <row r="849" spans="1:6" x14ac:dyDescent="0.25">
      <c r="A849" s="83"/>
      <c r="C849" s="83"/>
      <c r="D849" s="31"/>
      <c r="E849" s="31"/>
      <c r="F849" s="31"/>
    </row>
    <row r="850" spans="1:6" x14ac:dyDescent="0.25">
      <c r="A850" s="83"/>
      <c r="C850" s="83"/>
      <c r="D850" s="31"/>
      <c r="E850" s="31"/>
      <c r="F850" s="31"/>
    </row>
    <row r="851" spans="1:6" x14ac:dyDescent="0.25">
      <c r="A851" s="83"/>
      <c r="C851" s="83"/>
      <c r="D851" s="31"/>
      <c r="E851" s="31"/>
      <c r="F851" s="31"/>
    </row>
    <row r="852" spans="1:6" x14ac:dyDescent="0.25">
      <c r="A852" s="83"/>
      <c r="C852" s="83"/>
      <c r="D852" s="31"/>
      <c r="E852" s="31"/>
      <c r="F852" s="31"/>
    </row>
    <row r="853" spans="1:6" x14ac:dyDescent="0.25">
      <c r="A853" s="83"/>
      <c r="C853" s="83"/>
      <c r="D853" s="31"/>
      <c r="E853" s="31"/>
      <c r="F853" s="31"/>
    </row>
    <row r="854" spans="1:6" x14ac:dyDescent="0.25">
      <c r="A854" s="83"/>
      <c r="C854" s="83"/>
      <c r="D854" s="31"/>
      <c r="E854" s="31"/>
      <c r="F854" s="31"/>
    </row>
    <row r="855" spans="1:6" x14ac:dyDescent="0.25">
      <c r="A855" s="83"/>
      <c r="C855" s="83"/>
      <c r="D855" s="31"/>
      <c r="E855" s="31"/>
      <c r="F855" s="31"/>
    </row>
    <row r="856" spans="1:6" x14ac:dyDescent="0.25">
      <c r="A856" s="83"/>
      <c r="C856" s="83"/>
      <c r="D856" s="31"/>
      <c r="E856" s="31"/>
      <c r="F856" s="31"/>
    </row>
    <row r="857" spans="1:6" x14ac:dyDescent="0.25">
      <c r="A857" s="83"/>
      <c r="C857" s="83"/>
      <c r="D857" s="31"/>
      <c r="E857" s="31"/>
      <c r="F857" s="31"/>
    </row>
    <row r="858" spans="1:6" x14ac:dyDescent="0.25">
      <c r="A858" s="83"/>
      <c r="C858" s="83"/>
      <c r="D858" s="31"/>
      <c r="E858" s="31"/>
      <c r="F858" s="31"/>
    </row>
    <row r="859" spans="1:6" x14ac:dyDescent="0.25">
      <c r="A859" s="83"/>
      <c r="C859" s="83"/>
      <c r="D859" s="31"/>
      <c r="E859" s="31"/>
      <c r="F859" s="31"/>
    </row>
    <row r="860" spans="1:6" x14ac:dyDescent="0.25">
      <c r="A860" s="83"/>
      <c r="C860" s="83"/>
      <c r="D860" s="31"/>
      <c r="E860" s="31"/>
      <c r="F860" s="31"/>
    </row>
    <row r="861" spans="1:6" x14ac:dyDescent="0.25">
      <c r="A861" s="83"/>
      <c r="C861" s="83"/>
      <c r="D861" s="31"/>
      <c r="E861" s="31"/>
      <c r="F861" s="31"/>
    </row>
    <row r="862" spans="1:6" x14ac:dyDescent="0.25">
      <c r="A862" s="83"/>
      <c r="C862" s="83"/>
      <c r="D862" s="31"/>
      <c r="E862" s="31"/>
      <c r="F862" s="31"/>
    </row>
    <row r="863" spans="1:6" x14ac:dyDescent="0.25">
      <c r="A863" s="83"/>
      <c r="C863" s="83"/>
      <c r="D863" s="31"/>
      <c r="E863" s="31"/>
      <c r="F863" s="31"/>
    </row>
    <row r="864" spans="1:6" x14ac:dyDescent="0.25">
      <c r="A864" s="83"/>
      <c r="C864" s="83"/>
      <c r="D864" s="31"/>
      <c r="E864" s="31"/>
      <c r="F864" s="31"/>
    </row>
    <row r="865" spans="1:6" x14ac:dyDescent="0.25">
      <c r="A865" s="83"/>
      <c r="C865" s="83"/>
      <c r="D865" s="31"/>
      <c r="E865" s="31"/>
      <c r="F865" s="31"/>
    </row>
    <row r="866" spans="1:6" x14ac:dyDescent="0.25">
      <c r="A866" s="83"/>
      <c r="C866" s="83"/>
      <c r="D866" s="31"/>
      <c r="E866" s="31"/>
      <c r="F866" s="31"/>
    </row>
    <row r="867" spans="1:6" x14ac:dyDescent="0.25">
      <c r="A867" s="83"/>
      <c r="C867" s="83"/>
      <c r="D867" s="31"/>
      <c r="E867" s="31"/>
      <c r="F867" s="31"/>
    </row>
    <row r="868" spans="1:6" x14ac:dyDescent="0.25">
      <c r="A868" s="83"/>
      <c r="C868" s="83"/>
      <c r="D868" s="31"/>
      <c r="E868" s="31"/>
      <c r="F868" s="31"/>
    </row>
    <row r="869" spans="1:6" x14ac:dyDescent="0.25">
      <c r="A869" s="83"/>
      <c r="C869" s="83"/>
      <c r="D869" s="31"/>
      <c r="E869" s="31"/>
      <c r="F869" s="31"/>
    </row>
    <row r="870" spans="1:6" x14ac:dyDescent="0.25">
      <c r="A870" s="83"/>
      <c r="C870" s="83"/>
      <c r="D870" s="31"/>
      <c r="E870" s="31"/>
      <c r="F870" s="31"/>
    </row>
    <row r="871" spans="1:6" x14ac:dyDescent="0.25">
      <c r="A871" s="83"/>
      <c r="C871" s="83"/>
      <c r="D871" s="31"/>
      <c r="E871" s="31"/>
      <c r="F871" s="31"/>
    </row>
    <row r="872" spans="1:6" x14ac:dyDescent="0.25">
      <c r="A872" s="83"/>
      <c r="C872" s="83"/>
      <c r="D872" s="31"/>
      <c r="E872" s="31"/>
      <c r="F872" s="31"/>
    </row>
    <row r="873" spans="1:6" x14ac:dyDescent="0.25">
      <c r="A873" s="83"/>
      <c r="C873" s="83"/>
      <c r="D873" s="31"/>
      <c r="E873" s="31"/>
      <c r="F873" s="31"/>
    </row>
    <row r="874" spans="1:6" x14ac:dyDescent="0.25">
      <c r="A874" s="83"/>
      <c r="C874" s="83"/>
      <c r="D874" s="31"/>
      <c r="E874" s="31"/>
      <c r="F874" s="31"/>
    </row>
    <row r="875" spans="1:6" x14ac:dyDescent="0.25">
      <c r="A875" s="83"/>
      <c r="C875" s="83"/>
      <c r="D875" s="31"/>
      <c r="E875" s="31"/>
      <c r="F875" s="31"/>
    </row>
    <row r="876" spans="1:6" x14ac:dyDescent="0.25">
      <c r="A876" s="83"/>
      <c r="C876" s="83"/>
      <c r="D876" s="31"/>
      <c r="E876" s="31"/>
      <c r="F876" s="31"/>
    </row>
    <row r="877" spans="1:6" x14ac:dyDescent="0.25">
      <c r="A877" s="83"/>
      <c r="C877" s="83"/>
      <c r="D877" s="31"/>
      <c r="E877" s="31"/>
      <c r="F877" s="31"/>
    </row>
    <row r="878" spans="1:6" x14ac:dyDescent="0.25">
      <c r="A878" s="83"/>
      <c r="C878" s="83"/>
      <c r="D878" s="31"/>
      <c r="E878" s="31"/>
      <c r="F878" s="31"/>
    </row>
    <row r="879" spans="1:6" x14ac:dyDescent="0.25">
      <c r="A879" s="83"/>
      <c r="C879" s="83"/>
      <c r="D879" s="31"/>
      <c r="E879" s="31"/>
      <c r="F879" s="31"/>
    </row>
    <row r="880" spans="1:6" x14ac:dyDescent="0.25">
      <c r="A880" s="83"/>
      <c r="C880" s="83"/>
      <c r="D880" s="31"/>
      <c r="E880" s="31"/>
      <c r="F880" s="31"/>
    </row>
    <row r="881" spans="1:6" x14ac:dyDescent="0.25">
      <c r="A881" s="83"/>
      <c r="C881" s="83"/>
      <c r="D881" s="31"/>
      <c r="E881" s="31"/>
      <c r="F881" s="31"/>
    </row>
    <row r="882" spans="1:6" x14ac:dyDescent="0.25">
      <c r="A882" s="83"/>
      <c r="C882" s="83"/>
      <c r="D882" s="31"/>
      <c r="E882" s="31"/>
      <c r="F882" s="31"/>
    </row>
    <row r="883" spans="1:6" x14ac:dyDescent="0.25">
      <c r="A883" s="83"/>
      <c r="C883" s="83"/>
      <c r="D883" s="31"/>
      <c r="E883" s="31"/>
      <c r="F883" s="31"/>
    </row>
    <row r="884" spans="1:6" x14ac:dyDescent="0.25">
      <c r="A884" s="83"/>
      <c r="C884" s="83"/>
      <c r="D884" s="31"/>
      <c r="E884" s="31"/>
      <c r="F884" s="31"/>
    </row>
    <row r="885" spans="1:6" x14ac:dyDescent="0.25">
      <c r="A885" s="83"/>
      <c r="C885" s="83"/>
      <c r="D885" s="31"/>
      <c r="E885" s="31"/>
      <c r="F885" s="31"/>
    </row>
    <row r="886" spans="1:6" x14ac:dyDescent="0.25">
      <c r="A886" s="83"/>
      <c r="C886" s="83"/>
      <c r="D886" s="31"/>
      <c r="E886" s="31"/>
      <c r="F886" s="31"/>
    </row>
    <row r="887" spans="1:6" x14ac:dyDescent="0.25">
      <c r="A887" s="83"/>
      <c r="C887" s="83"/>
      <c r="D887" s="31"/>
      <c r="E887" s="31"/>
      <c r="F887" s="31"/>
    </row>
    <row r="888" spans="1:6" x14ac:dyDescent="0.25">
      <c r="A888" s="83"/>
      <c r="C888" s="83"/>
      <c r="D888" s="31"/>
      <c r="E888" s="31"/>
      <c r="F888" s="31"/>
    </row>
    <row r="889" spans="1:6" x14ac:dyDescent="0.25">
      <c r="A889" s="83"/>
      <c r="C889" s="83"/>
      <c r="D889" s="31"/>
      <c r="E889" s="31"/>
      <c r="F889" s="31"/>
    </row>
    <row r="890" spans="1:6" x14ac:dyDescent="0.25">
      <c r="A890" s="83"/>
      <c r="C890" s="83"/>
      <c r="D890" s="31"/>
      <c r="E890" s="31"/>
      <c r="F890" s="31"/>
    </row>
    <row r="891" spans="1:6" x14ac:dyDescent="0.25">
      <c r="A891" s="83"/>
      <c r="C891" s="83"/>
      <c r="D891" s="31"/>
      <c r="E891" s="31"/>
      <c r="F891" s="31"/>
    </row>
    <row r="892" spans="1:6" x14ac:dyDescent="0.25">
      <c r="A892" s="83"/>
      <c r="C892" s="83"/>
      <c r="D892" s="31"/>
      <c r="E892" s="31"/>
      <c r="F892" s="31"/>
    </row>
    <row r="893" spans="1:6" x14ac:dyDescent="0.25">
      <c r="A893" s="83"/>
      <c r="C893" s="83"/>
      <c r="D893" s="31"/>
      <c r="E893" s="31"/>
      <c r="F893" s="31"/>
    </row>
    <row r="894" spans="1:6" x14ac:dyDescent="0.25">
      <c r="A894" s="83"/>
      <c r="C894" s="83"/>
      <c r="D894" s="31"/>
      <c r="E894" s="31"/>
      <c r="F894" s="31"/>
    </row>
    <row r="895" spans="1:6" x14ac:dyDescent="0.25">
      <c r="A895" s="83"/>
      <c r="C895" s="83"/>
      <c r="D895" s="31"/>
      <c r="E895" s="31"/>
      <c r="F895" s="31"/>
    </row>
    <row r="896" spans="1:6" x14ac:dyDescent="0.25">
      <c r="A896" s="83"/>
      <c r="C896" s="83"/>
      <c r="D896" s="31"/>
      <c r="E896" s="31"/>
      <c r="F896" s="31"/>
    </row>
    <row r="897" spans="1:6" x14ac:dyDescent="0.25">
      <c r="A897" s="83"/>
      <c r="C897" s="83"/>
      <c r="D897" s="31"/>
      <c r="E897" s="31"/>
      <c r="F897" s="31"/>
    </row>
    <row r="898" spans="1:6" x14ac:dyDescent="0.25">
      <c r="A898" s="83"/>
      <c r="C898" s="83"/>
      <c r="D898" s="31"/>
      <c r="E898" s="31"/>
      <c r="F898" s="31"/>
    </row>
    <row r="899" spans="1:6" x14ac:dyDescent="0.25">
      <c r="A899" s="83"/>
      <c r="C899" s="83"/>
      <c r="D899" s="31"/>
      <c r="E899" s="31"/>
      <c r="F899" s="31"/>
    </row>
    <row r="900" spans="1:6" x14ac:dyDescent="0.25">
      <c r="A900" s="83"/>
      <c r="C900" s="83"/>
      <c r="D900" s="31"/>
      <c r="E900" s="31"/>
      <c r="F900" s="31"/>
    </row>
    <row r="901" spans="1:6" x14ac:dyDescent="0.25">
      <c r="A901" s="83"/>
      <c r="C901" s="83"/>
      <c r="D901" s="31"/>
      <c r="E901" s="31"/>
      <c r="F901" s="31"/>
    </row>
    <row r="902" spans="1:6" x14ac:dyDescent="0.25">
      <c r="A902" s="83"/>
      <c r="C902" s="83"/>
      <c r="D902" s="31"/>
      <c r="E902" s="31"/>
      <c r="F902" s="31"/>
    </row>
    <row r="903" spans="1:6" x14ac:dyDescent="0.25">
      <c r="A903" s="83"/>
      <c r="C903" s="83"/>
      <c r="D903" s="31"/>
      <c r="E903" s="31"/>
      <c r="F903" s="31"/>
    </row>
    <row r="904" spans="1:6" x14ac:dyDescent="0.25">
      <c r="A904" s="83"/>
      <c r="C904" s="83"/>
      <c r="D904" s="31"/>
      <c r="E904" s="31"/>
      <c r="F904" s="31"/>
    </row>
    <row r="905" spans="1:6" x14ac:dyDescent="0.25">
      <c r="A905" s="83"/>
      <c r="C905" s="83"/>
      <c r="D905" s="31"/>
      <c r="E905" s="31"/>
      <c r="F905" s="31"/>
    </row>
    <row r="906" spans="1:6" x14ac:dyDescent="0.25">
      <c r="A906" s="83"/>
      <c r="C906" s="83"/>
      <c r="D906" s="31"/>
      <c r="E906" s="31"/>
      <c r="F906" s="31"/>
    </row>
    <row r="907" spans="1:6" x14ac:dyDescent="0.25">
      <c r="A907" s="83"/>
      <c r="C907" s="83"/>
      <c r="D907" s="31"/>
      <c r="E907" s="31"/>
      <c r="F907" s="31"/>
    </row>
    <row r="908" spans="1:6" x14ac:dyDescent="0.25">
      <c r="A908" s="83"/>
      <c r="C908" s="83"/>
      <c r="D908" s="31"/>
      <c r="E908" s="31"/>
      <c r="F908" s="31"/>
    </row>
    <row r="909" spans="1:6" x14ac:dyDescent="0.25">
      <c r="A909" s="83"/>
      <c r="C909" s="83"/>
      <c r="D909" s="31"/>
      <c r="E909" s="31"/>
      <c r="F909" s="31"/>
    </row>
    <row r="910" spans="1:6" x14ac:dyDescent="0.25">
      <c r="A910" s="83"/>
      <c r="C910" s="83"/>
      <c r="D910" s="31"/>
      <c r="E910" s="31"/>
      <c r="F910" s="31"/>
    </row>
    <row r="911" spans="1:6" x14ac:dyDescent="0.25">
      <c r="A911" s="83"/>
      <c r="C911" s="83"/>
      <c r="D911" s="31"/>
      <c r="E911" s="31"/>
      <c r="F911" s="31"/>
    </row>
    <row r="912" spans="1:6" x14ac:dyDescent="0.25">
      <c r="A912" s="83"/>
      <c r="C912" s="83"/>
      <c r="D912" s="31"/>
      <c r="E912" s="31"/>
      <c r="F912" s="31"/>
    </row>
    <row r="913" spans="1:6" x14ac:dyDescent="0.25">
      <c r="A913" s="83"/>
      <c r="C913" s="83"/>
      <c r="D913" s="31"/>
      <c r="E913" s="31"/>
      <c r="F913" s="31"/>
    </row>
    <row r="914" spans="1:6" x14ac:dyDescent="0.25">
      <c r="A914" s="83"/>
      <c r="C914" s="83"/>
      <c r="D914" s="31"/>
      <c r="E914" s="31"/>
      <c r="F914" s="31"/>
    </row>
    <row r="915" spans="1:6" x14ac:dyDescent="0.25">
      <c r="A915" s="83"/>
      <c r="C915" s="83"/>
      <c r="D915" s="31"/>
      <c r="E915" s="31"/>
      <c r="F915" s="31"/>
    </row>
    <row r="916" spans="1:6" x14ac:dyDescent="0.25">
      <c r="A916" s="83"/>
      <c r="C916" s="83"/>
      <c r="D916" s="31"/>
      <c r="E916" s="31"/>
      <c r="F916" s="31"/>
    </row>
    <row r="917" spans="1:6" x14ac:dyDescent="0.25">
      <c r="A917" s="83"/>
      <c r="C917" s="83"/>
      <c r="D917" s="31"/>
      <c r="E917" s="31"/>
      <c r="F917" s="31"/>
    </row>
    <row r="918" spans="1:6" x14ac:dyDescent="0.25">
      <c r="A918" s="83"/>
      <c r="C918" s="83"/>
      <c r="D918" s="31"/>
      <c r="E918" s="31"/>
      <c r="F918" s="31"/>
    </row>
    <row r="919" spans="1:6" x14ac:dyDescent="0.25">
      <c r="A919" s="83"/>
      <c r="C919" s="83"/>
      <c r="D919" s="31"/>
      <c r="E919" s="31"/>
      <c r="F919" s="31"/>
    </row>
    <row r="920" spans="1:6" x14ac:dyDescent="0.25">
      <c r="A920" s="83"/>
      <c r="C920" s="83"/>
      <c r="D920" s="31"/>
      <c r="E920" s="31"/>
      <c r="F920" s="31"/>
    </row>
    <row r="921" spans="1:6" x14ac:dyDescent="0.25">
      <c r="A921" s="83"/>
      <c r="C921" s="83"/>
      <c r="D921" s="31"/>
      <c r="E921" s="31"/>
      <c r="F921" s="31"/>
    </row>
    <row r="922" spans="1:6" x14ac:dyDescent="0.25">
      <c r="A922" s="83"/>
      <c r="C922" s="83"/>
      <c r="D922" s="31"/>
      <c r="E922" s="31"/>
      <c r="F922" s="31"/>
    </row>
    <row r="923" spans="1:6" x14ac:dyDescent="0.25">
      <c r="A923" s="83"/>
      <c r="C923" s="83"/>
      <c r="D923" s="31"/>
      <c r="E923" s="31"/>
      <c r="F923" s="31"/>
    </row>
    <row r="924" spans="1:6" x14ac:dyDescent="0.25">
      <c r="A924" s="83"/>
      <c r="C924" s="83"/>
      <c r="D924" s="31"/>
      <c r="E924" s="31"/>
      <c r="F924" s="31"/>
    </row>
    <row r="925" spans="1:6" x14ac:dyDescent="0.25">
      <c r="A925" s="83"/>
      <c r="C925" s="83"/>
      <c r="D925" s="31"/>
      <c r="E925" s="31"/>
      <c r="F925" s="31"/>
    </row>
    <row r="926" spans="1:6" x14ac:dyDescent="0.25">
      <c r="A926" s="83"/>
      <c r="C926" s="83"/>
      <c r="D926" s="31"/>
      <c r="E926" s="31"/>
      <c r="F926" s="31"/>
    </row>
    <row r="927" spans="1:6" x14ac:dyDescent="0.25">
      <c r="A927" s="83"/>
      <c r="C927" s="83"/>
      <c r="D927" s="31"/>
      <c r="E927" s="31"/>
      <c r="F927" s="31"/>
    </row>
    <row r="928" spans="1:6" x14ac:dyDescent="0.25">
      <c r="A928" s="83"/>
      <c r="C928" s="83"/>
      <c r="D928" s="31"/>
      <c r="E928" s="31"/>
      <c r="F928" s="31"/>
    </row>
  </sheetData>
  <mergeCells count="4">
    <mergeCell ref="A33:F33"/>
    <mergeCell ref="B37:F37"/>
    <mergeCell ref="A61:F61"/>
    <mergeCell ref="B2:F2"/>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rowBreaks count="1" manualBreakCount="1">
    <brk id="148"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33"/>
  <sheetViews>
    <sheetView view="pageBreakPreview" zoomScale="120" zoomScaleNormal="120" zoomScaleSheetLayoutView="120" zoomScalePageLayoutView="120" workbookViewId="0">
      <selection activeCell="A2" sqref="A2"/>
    </sheetView>
  </sheetViews>
  <sheetFormatPr defaultColWidth="8.85546875" defaultRowHeight="15" x14ac:dyDescent="0.25"/>
  <cols>
    <col min="1" max="1" width="5.5703125" style="61" customWidth="1"/>
    <col min="2" max="2" width="46" style="62" customWidth="1"/>
    <col min="3" max="3" width="5.7109375" style="30" customWidth="1"/>
    <col min="4" max="4" width="10.28515625" style="19" customWidth="1"/>
    <col min="5" max="5" width="10.5703125" style="19" customWidth="1"/>
    <col min="6" max="6" width="11.42578125" style="19" customWidth="1"/>
    <col min="7" max="16384" width="8.85546875" style="62"/>
  </cols>
  <sheetData>
    <row r="1" spans="1:7" ht="8.4499999999999993" customHeight="1" thickBot="1" x14ac:dyDescent="0.3"/>
    <row r="2" spans="1:7" ht="27.75" customHeight="1" thickBot="1" x14ac:dyDescent="0.4">
      <c r="A2" s="303" t="s">
        <v>423</v>
      </c>
      <c r="B2" s="562" t="s">
        <v>1066</v>
      </c>
      <c r="C2" s="562"/>
      <c r="D2" s="562"/>
      <c r="E2" s="562"/>
      <c r="F2" s="563"/>
      <c r="G2" s="329"/>
    </row>
    <row r="3" spans="1:7" ht="8.4499999999999993" customHeight="1" x14ac:dyDescent="0.25">
      <c r="A3" s="63"/>
    </row>
    <row r="4" spans="1:7" x14ac:dyDescent="0.25">
      <c r="A4" s="64"/>
      <c r="B4" s="65" t="s">
        <v>20</v>
      </c>
    </row>
    <row r="5" spans="1:7" ht="8.4499999999999993" customHeight="1" x14ac:dyDescent="0.25">
      <c r="A5" s="64"/>
      <c r="B5" s="66"/>
    </row>
    <row r="6" spans="1:7" x14ac:dyDescent="0.25">
      <c r="A6" s="64"/>
      <c r="B6" s="65" t="s">
        <v>272</v>
      </c>
    </row>
    <row r="7" spans="1:7" x14ac:dyDescent="0.25">
      <c r="A7" s="64"/>
      <c r="B7" s="65" t="s">
        <v>1107</v>
      </c>
    </row>
    <row r="8" spans="1:7" x14ac:dyDescent="0.25">
      <c r="A8" s="64"/>
      <c r="B8" s="65"/>
    </row>
    <row r="9" spans="1:7" ht="15.75" x14ac:dyDescent="0.25">
      <c r="A9" s="64"/>
      <c r="B9" s="327" t="s">
        <v>37</v>
      </c>
    </row>
    <row r="10" spans="1:7" x14ac:dyDescent="0.25">
      <c r="A10" s="64"/>
      <c r="B10" s="65"/>
    </row>
    <row r="11" spans="1:7" x14ac:dyDescent="0.25">
      <c r="A11" s="67" t="s">
        <v>5</v>
      </c>
      <c r="B11" s="68" t="s">
        <v>6</v>
      </c>
      <c r="C11" s="69"/>
      <c r="D11" s="20"/>
      <c r="E11" s="20"/>
      <c r="F11" s="70"/>
    </row>
    <row r="12" spans="1:7" s="30" customFormat="1" ht="5.65" customHeight="1" x14ac:dyDescent="0.25">
      <c r="A12" s="71"/>
      <c r="B12" s="72"/>
      <c r="C12" s="73"/>
      <c r="D12" s="21"/>
      <c r="E12" s="21"/>
      <c r="F12" s="21"/>
    </row>
    <row r="13" spans="1:7" x14ac:dyDescent="0.25">
      <c r="A13" s="67" t="s">
        <v>23</v>
      </c>
      <c r="B13" s="68" t="s">
        <v>24</v>
      </c>
      <c r="C13" s="69"/>
      <c r="D13" s="20"/>
      <c r="E13" s="20"/>
      <c r="F13" s="70"/>
    </row>
    <row r="14" spans="1:7" s="30" customFormat="1" ht="5.65" customHeight="1" x14ac:dyDescent="0.25">
      <c r="A14" s="71"/>
      <c r="B14" s="72"/>
      <c r="C14" s="73"/>
      <c r="D14" s="21"/>
      <c r="E14" s="21"/>
      <c r="F14" s="21"/>
    </row>
    <row r="15" spans="1:7" x14ac:dyDescent="0.25">
      <c r="A15" s="67" t="s">
        <v>30</v>
      </c>
      <c r="B15" s="68" t="s">
        <v>274</v>
      </c>
      <c r="C15" s="69"/>
      <c r="D15" s="20"/>
      <c r="E15" s="20"/>
      <c r="F15" s="70"/>
    </row>
    <row r="16" spans="1:7" s="30" customFormat="1" ht="5.65" customHeight="1" x14ac:dyDescent="0.25">
      <c r="A16" s="71"/>
      <c r="B16" s="72"/>
      <c r="C16" s="73"/>
      <c r="D16" s="21"/>
      <c r="E16" s="21"/>
      <c r="F16" s="21"/>
    </row>
    <row r="17" spans="1:6" x14ac:dyDescent="0.25">
      <c r="A17" s="67" t="s">
        <v>31</v>
      </c>
      <c r="B17" s="68" t="s">
        <v>38</v>
      </c>
      <c r="C17" s="69"/>
      <c r="D17" s="20"/>
      <c r="E17" s="20"/>
      <c r="F17" s="70"/>
    </row>
    <row r="18" spans="1:6" s="30" customFormat="1" ht="5.65" customHeight="1" x14ac:dyDescent="0.25">
      <c r="A18" s="71"/>
      <c r="B18" s="72"/>
      <c r="C18" s="73"/>
      <c r="D18" s="21"/>
      <c r="E18" s="21"/>
      <c r="F18" s="21"/>
    </row>
    <row r="19" spans="1:6" x14ac:dyDescent="0.25">
      <c r="A19" s="67" t="s">
        <v>32</v>
      </c>
      <c r="B19" s="68" t="s">
        <v>275</v>
      </c>
      <c r="C19" s="69"/>
      <c r="D19" s="20"/>
      <c r="E19" s="20"/>
      <c r="F19" s="70"/>
    </row>
    <row r="20" spans="1:6" s="30" customFormat="1" ht="5.65" customHeight="1" x14ac:dyDescent="0.25">
      <c r="A20" s="71"/>
      <c r="B20" s="72"/>
      <c r="C20" s="73"/>
      <c r="D20" s="21"/>
      <c r="E20" s="21"/>
      <c r="F20" s="21"/>
    </row>
    <row r="21" spans="1:6" x14ac:dyDescent="0.25">
      <c r="A21" s="67" t="s">
        <v>34</v>
      </c>
      <c r="B21" s="68" t="s">
        <v>276</v>
      </c>
      <c r="C21" s="69"/>
      <c r="D21" s="20"/>
      <c r="E21" s="20"/>
      <c r="F21" s="70"/>
    </row>
    <row r="22" spans="1:6" x14ac:dyDescent="0.25">
      <c r="A22" s="64"/>
    </row>
    <row r="23" spans="1:6" x14ac:dyDescent="0.25">
      <c r="A23" s="106"/>
      <c r="B23" s="330" t="s">
        <v>36</v>
      </c>
      <c r="C23" s="107"/>
      <c r="D23" s="108"/>
      <c r="E23" s="108"/>
      <c r="F23" s="109"/>
    </row>
    <row r="24" spans="1:6" x14ac:dyDescent="0.25">
      <c r="A24" s="64"/>
      <c r="B24" s="65"/>
      <c r="F24" s="74"/>
    </row>
    <row r="25" spans="1:6" x14ac:dyDescent="0.25">
      <c r="A25" s="106"/>
      <c r="B25" s="110" t="s">
        <v>35</v>
      </c>
      <c r="C25" s="107"/>
      <c r="D25" s="108"/>
      <c r="E25" s="108"/>
      <c r="F25" s="111"/>
    </row>
    <row r="26" spans="1:6" x14ac:dyDescent="0.25">
      <c r="A26" s="64"/>
      <c r="F26" s="31"/>
    </row>
    <row r="27" spans="1:6" ht="15.75" thickBot="1" x14ac:dyDescent="0.3">
      <c r="A27" s="320"/>
      <c r="B27" s="331" t="s">
        <v>1067</v>
      </c>
      <c r="C27" s="332"/>
      <c r="D27" s="302"/>
      <c r="E27" s="302"/>
      <c r="F27" s="319"/>
    </row>
    <row r="28" spans="1:6" ht="15.75" thickTop="1" x14ac:dyDescent="0.25">
      <c r="A28" s="64"/>
      <c r="F28" s="31"/>
    </row>
    <row r="29" spans="1:6" x14ac:dyDescent="0.25">
      <c r="A29" s="64"/>
      <c r="F29" s="31"/>
    </row>
    <row r="30" spans="1:6" x14ac:dyDescent="0.25">
      <c r="A30" s="64"/>
      <c r="F30" s="31"/>
    </row>
    <row r="31" spans="1:6" x14ac:dyDescent="0.25">
      <c r="A31" s="64"/>
    </row>
    <row r="32" spans="1:6" x14ac:dyDescent="0.25">
      <c r="A32" s="64"/>
      <c r="B32" s="66"/>
    </row>
    <row r="33" spans="1:6" s="30" customFormat="1" ht="366" customHeight="1" x14ac:dyDescent="0.25">
      <c r="A33" s="535" t="s">
        <v>33</v>
      </c>
      <c r="B33" s="536"/>
      <c r="C33" s="536"/>
      <c r="D33" s="536"/>
      <c r="E33" s="536"/>
      <c r="F33" s="537"/>
    </row>
    <row r="34" spans="1:6" ht="8.25" customHeight="1" x14ac:dyDescent="0.25"/>
    <row r="35" spans="1:6" s="77" customFormat="1" ht="36" x14ac:dyDescent="0.2">
      <c r="A35" s="75" t="s">
        <v>25</v>
      </c>
      <c r="B35" s="22" t="s">
        <v>0</v>
      </c>
      <c r="C35" s="22" t="s">
        <v>1</v>
      </c>
      <c r="D35" s="22" t="s">
        <v>2</v>
      </c>
      <c r="E35" s="76" t="s">
        <v>3</v>
      </c>
      <c r="F35" s="76" t="s">
        <v>4</v>
      </c>
    </row>
    <row r="36" spans="1:6" s="30" customFormat="1" ht="5.65" customHeight="1" x14ac:dyDescent="0.25">
      <c r="A36" s="71"/>
      <c r="B36" s="72"/>
      <c r="C36" s="73"/>
      <c r="D36" s="21"/>
      <c r="E36" s="21"/>
      <c r="F36" s="21" t="str">
        <f t="shared" ref="F36" si="0">IF(D36&gt;0,ROUND((E36*D36),2),"")</f>
        <v/>
      </c>
    </row>
    <row r="37" spans="1:6" ht="16.899999999999999" customHeight="1" x14ac:dyDescent="0.25">
      <c r="B37" s="559" t="s">
        <v>288</v>
      </c>
      <c r="C37" s="559"/>
      <c r="D37" s="559"/>
      <c r="E37" s="559"/>
      <c r="F37" s="559"/>
    </row>
    <row r="39" spans="1:6" x14ac:dyDescent="0.25">
      <c r="A39" s="67" t="s">
        <v>5</v>
      </c>
      <c r="B39" s="68" t="s">
        <v>6</v>
      </c>
      <c r="C39" s="69"/>
      <c r="D39" s="20"/>
      <c r="E39" s="134"/>
      <c r="F39" s="70"/>
    </row>
    <row r="40" spans="1:6" ht="8.4499999999999993" customHeight="1" x14ac:dyDescent="0.25">
      <c r="E40" s="31"/>
      <c r="F40" s="31"/>
    </row>
    <row r="41" spans="1:6" s="30" customFormat="1" ht="75" x14ac:dyDescent="0.25">
      <c r="A41" s="61">
        <v>1</v>
      </c>
      <c r="B41" s="26" t="s">
        <v>284</v>
      </c>
      <c r="C41" s="19"/>
      <c r="D41" s="31"/>
      <c r="E41" s="31"/>
      <c r="F41" s="31"/>
    </row>
    <row r="42" spans="1:6" s="30" customFormat="1" x14ac:dyDescent="0.25">
      <c r="A42" s="61" t="s">
        <v>8</v>
      </c>
      <c r="B42" s="83" t="s">
        <v>10</v>
      </c>
      <c r="C42" s="19" t="s">
        <v>731</v>
      </c>
      <c r="D42" s="31">
        <v>3</v>
      </c>
      <c r="E42" s="31"/>
      <c r="F42" s="31"/>
    </row>
    <row r="43" spans="1:6" s="30" customFormat="1" x14ac:dyDescent="0.25">
      <c r="A43" s="61" t="s">
        <v>9</v>
      </c>
      <c r="B43" s="83" t="s">
        <v>11</v>
      </c>
      <c r="C43" s="19" t="s">
        <v>731</v>
      </c>
      <c r="D43" s="31">
        <v>3</v>
      </c>
      <c r="E43" s="31"/>
      <c r="F43" s="31"/>
    </row>
    <row r="44" spans="1:6" s="30" customFormat="1" ht="5.65" customHeight="1" x14ac:dyDescent="0.25">
      <c r="A44" s="78"/>
      <c r="B44" s="27"/>
      <c r="C44" s="91"/>
      <c r="D44" s="91"/>
      <c r="E44" s="115"/>
      <c r="F44" s="115"/>
    </row>
    <row r="45" spans="1:6" s="30" customFormat="1" ht="5.65" customHeight="1" x14ac:dyDescent="0.25">
      <c r="A45" s="71"/>
      <c r="B45" s="72"/>
      <c r="C45" s="25"/>
      <c r="D45" s="25"/>
      <c r="E45" s="116"/>
      <c r="F45" s="116"/>
    </row>
    <row r="46" spans="1:6" s="30" customFormat="1" ht="60" x14ac:dyDescent="0.25">
      <c r="A46" s="61" t="s">
        <v>12</v>
      </c>
      <c r="B46" s="26" t="s">
        <v>899</v>
      </c>
      <c r="C46" s="19" t="s">
        <v>7</v>
      </c>
      <c r="D46" s="31">
        <v>8</v>
      </c>
      <c r="E46" s="31"/>
      <c r="F46" s="31"/>
    </row>
    <row r="47" spans="1:6" s="30" customFormat="1" ht="5.65" customHeight="1" x14ac:dyDescent="0.25">
      <c r="A47" s="78"/>
      <c r="B47" s="27"/>
      <c r="C47" s="91"/>
      <c r="D47" s="91"/>
      <c r="E47" s="115"/>
      <c r="F47" s="115"/>
    </row>
    <row r="48" spans="1:6" s="30" customFormat="1" ht="5.65" customHeight="1" x14ac:dyDescent="0.25">
      <c r="A48" s="71"/>
      <c r="B48" s="72"/>
      <c r="C48" s="25"/>
      <c r="D48" s="25"/>
      <c r="E48" s="116"/>
      <c r="F48" s="116"/>
    </row>
    <row r="49" spans="1:6" s="30" customFormat="1" ht="105" x14ac:dyDescent="0.25">
      <c r="A49" s="61" t="s">
        <v>13</v>
      </c>
      <c r="B49" s="26" t="s">
        <v>285</v>
      </c>
      <c r="C49" s="19" t="s">
        <v>21</v>
      </c>
      <c r="D49" s="31">
        <v>9</v>
      </c>
      <c r="E49" s="31"/>
      <c r="F49" s="31"/>
    </row>
    <row r="50" spans="1:6" s="30" customFormat="1" ht="5.65" customHeight="1" x14ac:dyDescent="0.25">
      <c r="A50" s="78"/>
      <c r="B50" s="27"/>
      <c r="C50" s="91"/>
      <c r="D50" s="91"/>
      <c r="E50" s="115"/>
      <c r="F50" s="115"/>
    </row>
    <row r="51" spans="1:6" s="80" customFormat="1" ht="5.65" customHeight="1" x14ac:dyDescent="0.25">
      <c r="A51" s="71"/>
      <c r="B51" s="28"/>
      <c r="C51" s="25"/>
      <c r="D51" s="25"/>
      <c r="E51" s="116"/>
      <c r="F51" s="116"/>
    </row>
    <row r="52" spans="1:6" s="30" customFormat="1" x14ac:dyDescent="0.25">
      <c r="A52" s="61" t="s">
        <v>14</v>
      </c>
      <c r="B52" s="26" t="s">
        <v>22</v>
      </c>
      <c r="C52" s="19" t="s">
        <v>689</v>
      </c>
      <c r="D52" s="137">
        <v>0.1</v>
      </c>
      <c r="E52" s="31"/>
      <c r="F52" s="31"/>
    </row>
    <row r="53" spans="1:6" s="30" customFormat="1" ht="4.9000000000000004" customHeight="1" x14ac:dyDescent="0.25">
      <c r="A53" s="78"/>
      <c r="B53" s="27"/>
      <c r="C53" s="79"/>
      <c r="D53" s="24"/>
      <c r="E53" s="117"/>
      <c r="F53" s="117"/>
    </row>
    <row r="54" spans="1:6" s="30" customFormat="1" ht="4.9000000000000004" customHeight="1" x14ac:dyDescent="0.25">
      <c r="A54" s="71"/>
      <c r="B54" s="72"/>
      <c r="C54" s="73"/>
      <c r="D54" s="21"/>
      <c r="E54" s="118"/>
      <c r="F54" s="118"/>
    </row>
    <row r="55" spans="1:6" s="30" customFormat="1" ht="18" customHeight="1" x14ac:dyDescent="0.25">
      <c r="A55" s="81"/>
      <c r="B55" s="113" t="s">
        <v>748</v>
      </c>
      <c r="C55" s="113"/>
      <c r="D55" s="113"/>
      <c r="E55" s="119"/>
      <c r="F55" s="120"/>
    </row>
    <row r="56" spans="1:6" s="30" customFormat="1" x14ac:dyDescent="0.25">
      <c r="A56" s="61"/>
      <c r="B56" s="83"/>
      <c r="D56" s="23"/>
      <c r="E56" s="23"/>
      <c r="F56" s="23"/>
    </row>
    <row r="57" spans="1:6" s="30" customFormat="1" x14ac:dyDescent="0.25">
      <c r="A57" s="61"/>
      <c r="B57" s="83"/>
      <c r="D57" s="23"/>
      <c r="E57" s="23"/>
      <c r="F57" s="23"/>
    </row>
    <row r="58" spans="1:6" x14ac:dyDescent="0.25">
      <c r="A58" s="67" t="s">
        <v>23</v>
      </c>
      <c r="B58" s="68" t="s">
        <v>24</v>
      </c>
      <c r="C58" s="69"/>
      <c r="D58" s="20"/>
      <c r="E58" s="20"/>
      <c r="F58" s="70"/>
    </row>
    <row r="59" spans="1:6" s="30" customFormat="1" ht="5.65" customHeight="1" x14ac:dyDescent="0.25">
      <c r="A59" s="78"/>
      <c r="B59" s="27"/>
      <c r="C59" s="79"/>
      <c r="D59" s="24"/>
      <c r="E59" s="24"/>
      <c r="F59" s="24"/>
    </row>
    <row r="60" spans="1:6" s="80" customFormat="1" ht="5.65" customHeight="1" x14ac:dyDescent="0.25">
      <c r="A60" s="71"/>
      <c r="B60" s="28"/>
      <c r="C60" s="73"/>
      <c r="D60" s="25"/>
      <c r="E60" s="25"/>
      <c r="F60" s="25"/>
    </row>
    <row r="61" spans="1:6" s="30" customFormat="1" ht="63.6" customHeight="1" x14ac:dyDescent="0.25">
      <c r="A61" s="539" t="s">
        <v>28</v>
      </c>
      <c r="B61" s="540"/>
      <c r="C61" s="540"/>
      <c r="D61" s="540"/>
      <c r="E61" s="540"/>
      <c r="F61" s="541"/>
    </row>
    <row r="62" spans="1:6" s="30" customFormat="1" ht="5.65" customHeight="1" x14ac:dyDescent="0.25">
      <c r="A62" s="78"/>
      <c r="B62" s="27"/>
      <c r="C62" s="79"/>
      <c r="D62" s="24"/>
      <c r="E62" s="24"/>
      <c r="F62" s="24"/>
    </row>
    <row r="63" spans="1:6" s="80" customFormat="1" ht="5.65" customHeight="1" x14ac:dyDescent="0.25">
      <c r="A63" s="71"/>
      <c r="B63" s="28"/>
      <c r="C63" s="73"/>
      <c r="D63" s="25"/>
      <c r="E63" s="25"/>
      <c r="F63" s="25"/>
    </row>
    <row r="64" spans="1:6" s="30" customFormat="1" ht="45" x14ac:dyDescent="0.25">
      <c r="A64" s="61" t="s">
        <v>27</v>
      </c>
      <c r="B64" s="26" t="s">
        <v>277</v>
      </c>
      <c r="C64" s="19" t="s">
        <v>26</v>
      </c>
      <c r="D64" s="31">
        <f>12.5*3</f>
        <v>37.5</v>
      </c>
      <c r="E64" s="31"/>
      <c r="F64" s="31"/>
    </row>
    <row r="65" spans="1:6" s="30" customFormat="1" x14ac:dyDescent="0.25">
      <c r="A65" s="61"/>
      <c r="B65" s="26"/>
      <c r="C65" s="19"/>
      <c r="D65" s="31"/>
      <c r="E65" s="31"/>
      <c r="F65" s="31"/>
    </row>
    <row r="66" spans="1:6" s="30" customFormat="1" ht="45" x14ac:dyDescent="0.25">
      <c r="A66" s="12" t="s">
        <v>12</v>
      </c>
      <c r="B66" s="1" t="s">
        <v>753</v>
      </c>
      <c r="C66" s="14"/>
      <c r="D66" s="162"/>
      <c r="E66" s="31"/>
      <c r="F66" s="31"/>
    </row>
    <row r="67" spans="1:6" s="30" customFormat="1" x14ac:dyDescent="0.25">
      <c r="A67" s="12" t="s">
        <v>720</v>
      </c>
      <c r="B67" s="1" t="s">
        <v>711</v>
      </c>
      <c r="C67" s="14" t="s">
        <v>26</v>
      </c>
      <c r="D67" s="162">
        <f>92*3</f>
        <v>276</v>
      </c>
      <c r="E67" s="31"/>
      <c r="F67" s="31"/>
    </row>
    <row r="68" spans="1:6" s="30" customFormat="1" x14ac:dyDescent="0.25">
      <c r="A68" s="12" t="s">
        <v>721</v>
      </c>
      <c r="B68" s="1" t="s">
        <v>713</v>
      </c>
      <c r="C68" s="14" t="s">
        <v>26</v>
      </c>
      <c r="D68" s="162">
        <f>65*3</f>
        <v>195</v>
      </c>
      <c r="E68" s="31"/>
      <c r="F68" s="31"/>
    </row>
    <row r="69" spans="1:6" s="30" customFormat="1" x14ac:dyDescent="0.25">
      <c r="A69" s="12" t="s">
        <v>721</v>
      </c>
      <c r="B69" s="1" t="s">
        <v>754</v>
      </c>
      <c r="C69" s="14" t="s">
        <v>26</v>
      </c>
      <c r="D69" s="162">
        <f>14*3</f>
        <v>42</v>
      </c>
      <c r="E69" s="31"/>
      <c r="F69" s="31"/>
    </row>
    <row r="70" spans="1:6" s="30" customFormat="1" x14ac:dyDescent="0.25">
      <c r="A70" s="163"/>
      <c r="B70" s="164"/>
      <c r="C70" s="165"/>
      <c r="D70" s="162"/>
      <c r="E70" s="31"/>
      <c r="F70" s="31"/>
    </row>
    <row r="71" spans="1:6" s="30" customFormat="1" ht="60" x14ac:dyDescent="0.25">
      <c r="A71" s="12" t="s">
        <v>13</v>
      </c>
      <c r="B71" s="1" t="s">
        <v>755</v>
      </c>
      <c r="C71" s="14"/>
      <c r="D71" s="162"/>
      <c r="E71" s="31"/>
      <c r="F71" s="31"/>
    </row>
    <row r="72" spans="1:6" s="30" customFormat="1" x14ac:dyDescent="0.25">
      <c r="A72" s="12" t="s">
        <v>710</v>
      </c>
      <c r="B72" s="1" t="s">
        <v>711</v>
      </c>
      <c r="C72" s="14" t="s">
        <v>26</v>
      </c>
      <c r="D72" s="162">
        <f>24*3</f>
        <v>72</v>
      </c>
      <c r="E72" s="31"/>
      <c r="F72" s="31"/>
    </row>
    <row r="73" spans="1:6" s="30" customFormat="1" x14ac:dyDescent="0.25">
      <c r="A73" s="12" t="s">
        <v>712</v>
      </c>
      <c r="B73" s="1" t="s">
        <v>713</v>
      </c>
      <c r="C73" s="14" t="s">
        <v>26</v>
      </c>
      <c r="D73" s="162">
        <f>22*3</f>
        <v>66</v>
      </c>
      <c r="E73" s="31"/>
      <c r="F73" s="31"/>
    </row>
    <row r="74" spans="1:6" s="30" customFormat="1" x14ac:dyDescent="0.25">
      <c r="A74" s="12" t="s">
        <v>756</v>
      </c>
      <c r="B74" s="1" t="s">
        <v>754</v>
      </c>
      <c r="C74" s="14" t="s">
        <v>26</v>
      </c>
      <c r="D74" s="162">
        <f>7*3</f>
        <v>21</v>
      </c>
      <c r="E74" s="31"/>
      <c r="F74" s="31"/>
    </row>
    <row r="75" spans="1:6" s="30" customFormat="1" x14ac:dyDescent="0.25">
      <c r="A75" s="163"/>
      <c r="B75" s="164"/>
      <c r="C75" s="165"/>
      <c r="D75" s="162"/>
      <c r="E75" s="31"/>
      <c r="F75" s="31"/>
    </row>
    <row r="76" spans="1:6" s="30" customFormat="1" ht="45" x14ac:dyDescent="0.25">
      <c r="A76" s="163" t="s">
        <v>405</v>
      </c>
      <c r="B76" s="1" t="s">
        <v>757</v>
      </c>
      <c r="C76" s="14" t="s">
        <v>26</v>
      </c>
      <c r="D76" s="10">
        <f>4*3</f>
        <v>12</v>
      </c>
      <c r="E76" s="31"/>
      <c r="F76" s="31"/>
    </row>
    <row r="77" spans="1:6" s="30" customFormat="1" x14ac:dyDescent="0.25">
      <c r="A77" s="163"/>
      <c r="B77" s="164"/>
      <c r="C77" s="165"/>
      <c r="D77" s="162"/>
      <c r="E77" s="31"/>
      <c r="F77" s="31"/>
    </row>
    <row r="78" spans="1:6" s="30" customFormat="1" ht="76.5" customHeight="1" x14ac:dyDescent="0.25">
      <c r="A78" s="12" t="s">
        <v>406</v>
      </c>
      <c r="B78" s="1" t="s">
        <v>718</v>
      </c>
      <c r="C78" s="14" t="s">
        <v>26</v>
      </c>
      <c r="D78" s="10">
        <f>4*3</f>
        <v>12</v>
      </c>
      <c r="E78" s="31"/>
      <c r="F78" s="31"/>
    </row>
    <row r="79" spans="1:6" s="30" customFormat="1" x14ac:dyDescent="0.25">
      <c r="A79" s="61"/>
      <c r="B79" s="26"/>
      <c r="C79" s="19"/>
      <c r="D79" s="31"/>
      <c r="E79" s="31"/>
      <c r="F79" s="31"/>
    </row>
    <row r="80" spans="1:6" s="80" customFormat="1" ht="30" x14ac:dyDescent="0.25">
      <c r="A80" s="61" t="s">
        <v>16</v>
      </c>
      <c r="B80" s="26" t="s">
        <v>783</v>
      </c>
      <c r="C80" s="19" t="s">
        <v>29</v>
      </c>
      <c r="D80" s="31">
        <f>22.4*3</f>
        <v>67.199999999999989</v>
      </c>
      <c r="E80" s="31"/>
      <c r="F80" s="31"/>
    </row>
    <row r="81" spans="1:6" s="30" customFormat="1" ht="13.5" customHeight="1" x14ac:dyDescent="0.25">
      <c r="A81" s="78"/>
      <c r="B81" s="27"/>
      <c r="C81" s="91"/>
      <c r="D81" s="91"/>
      <c r="E81" s="115"/>
      <c r="F81" s="115"/>
    </row>
    <row r="82" spans="1:6" s="30" customFormat="1" ht="75" x14ac:dyDescent="0.25">
      <c r="A82" s="12" t="s">
        <v>17</v>
      </c>
      <c r="B82" s="1" t="s">
        <v>728</v>
      </c>
      <c r="C82" s="14" t="s">
        <v>26</v>
      </c>
      <c r="D82" s="10">
        <f>12.8*3</f>
        <v>38.400000000000006</v>
      </c>
      <c r="E82" s="207"/>
      <c r="F82" s="116"/>
    </row>
    <row r="83" spans="1:6" s="30" customFormat="1" ht="13.5" customHeight="1" x14ac:dyDescent="0.25">
      <c r="A83" s="163"/>
      <c r="B83" s="166"/>
      <c r="C83" s="167"/>
      <c r="D83" s="169"/>
      <c r="E83" s="207"/>
      <c r="F83" s="116"/>
    </row>
    <row r="84" spans="1:6" s="30" customFormat="1" ht="30" x14ac:dyDescent="0.25">
      <c r="A84" s="163" t="s">
        <v>18</v>
      </c>
      <c r="B84" s="166" t="s">
        <v>784</v>
      </c>
      <c r="C84" s="167" t="s">
        <v>29</v>
      </c>
      <c r="D84" s="169">
        <f>30*3</f>
        <v>90</v>
      </c>
      <c r="E84" s="207"/>
      <c r="F84" s="116"/>
    </row>
    <row r="85" spans="1:6" s="80" customFormat="1" ht="14.25" customHeight="1" x14ac:dyDescent="0.25">
      <c r="A85" s="71"/>
      <c r="B85" s="53"/>
      <c r="C85" s="98"/>
      <c r="D85" s="98"/>
      <c r="E85" s="207"/>
      <c r="F85" s="116"/>
    </row>
    <row r="86" spans="1:6" s="30" customFormat="1" ht="106.15" customHeight="1" x14ac:dyDescent="0.25">
      <c r="A86" s="61" t="s">
        <v>19</v>
      </c>
      <c r="B86" s="26" t="s">
        <v>287</v>
      </c>
      <c r="C86" s="19" t="s">
        <v>26</v>
      </c>
      <c r="D86" s="31">
        <f>171*3</f>
        <v>513</v>
      </c>
      <c r="E86" s="31"/>
      <c r="F86" s="31"/>
    </row>
    <row r="87" spans="1:6" s="30" customFormat="1" ht="5.65" customHeight="1" x14ac:dyDescent="0.25">
      <c r="A87" s="78"/>
      <c r="B87" s="27"/>
      <c r="C87" s="91"/>
      <c r="D87" s="91"/>
      <c r="E87" s="115"/>
      <c r="F87" s="115"/>
    </row>
    <row r="88" spans="1:6" s="80" customFormat="1" ht="5.65" customHeight="1" x14ac:dyDescent="0.25">
      <c r="A88" s="71"/>
      <c r="B88" s="28"/>
      <c r="C88" s="25"/>
      <c r="D88" s="25"/>
      <c r="E88" s="116"/>
      <c r="F88" s="116"/>
    </row>
    <row r="89" spans="1:6" s="30" customFormat="1" ht="60" x14ac:dyDescent="0.25">
      <c r="A89" s="61" t="s">
        <v>40</v>
      </c>
      <c r="B89" s="85" t="s">
        <v>278</v>
      </c>
      <c r="C89" s="19" t="s">
        <v>26</v>
      </c>
      <c r="D89" s="31">
        <f>8*3</f>
        <v>24</v>
      </c>
      <c r="E89" s="31"/>
      <c r="F89" s="31"/>
    </row>
    <row r="90" spans="1:6" s="30" customFormat="1" ht="5.65" customHeight="1" x14ac:dyDescent="0.25">
      <c r="A90" s="78"/>
      <c r="B90" s="27"/>
      <c r="C90" s="91"/>
      <c r="D90" s="91"/>
      <c r="E90" s="115"/>
      <c r="F90" s="115"/>
    </row>
    <row r="91" spans="1:6" s="80" customFormat="1" ht="5.65" customHeight="1" x14ac:dyDescent="0.25">
      <c r="A91" s="71"/>
      <c r="B91" s="28"/>
      <c r="C91" s="25"/>
      <c r="D91" s="25"/>
      <c r="E91" s="116"/>
      <c r="F91" s="116"/>
    </row>
    <row r="92" spans="1:6" s="80" customFormat="1" ht="37.5" customHeight="1" x14ac:dyDescent="0.25">
      <c r="A92" s="61" t="s">
        <v>42</v>
      </c>
      <c r="B92" s="85" t="s">
        <v>279</v>
      </c>
      <c r="C92" s="19" t="s">
        <v>26</v>
      </c>
      <c r="D92" s="31">
        <f>12.5*3</f>
        <v>37.5</v>
      </c>
      <c r="E92" s="31"/>
      <c r="F92" s="31"/>
    </row>
    <row r="93" spans="1:6" s="30" customFormat="1" ht="5.65" customHeight="1" x14ac:dyDescent="0.25">
      <c r="A93" s="78"/>
      <c r="B93" s="27"/>
      <c r="C93" s="91"/>
      <c r="D93" s="91"/>
      <c r="E93" s="115"/>
      <c r="F93" s="115"/>
    </row>
    <row r="94" spans="1:6" s="80" customFormat="1" ht="5.65" customHeight="1" x14ac:dyDescent="0.25">
      <c r="A94" s="71"/>
      <c r="B94" s="28"/>
      <c r="C94" s="25"/>
      <c r="D94" s="25"/>
      <c r="E94" s="116"/>
      <c r="F94" s="116"/>
    </row>
    <row r="95" spans="1:6" s="80" customFormat="1" ht="30" x14ac:dyDescent="0.25">
      <c r="A95" s="61" t="s">
        <v>43</v>
      </c>
      <c r="B95" s="85" t="s">
        <v>88</v>
      </c>
      <c r="C95" s="19" t="s">
        <v>29</v>
      </c>
      <c r="D95" s="31">
        <f>74*3</f>
        <v>222</v>
      </c>
      <c r="E95" s="31"/>
      <c r="F95" s="31"/>
    </row>
    <row r="96" spans="1:6" s="30" customFormat="1" ht="5.65" customHeight="1" x14ac:dyDescent="0.25">
      <c r="A96" s="78"/>
      <c r="B96" s="27"/>
      <c r="C96" s="91"/>
      <c r="D96" s="91"/>
      <c r="E96" s="115"/>
      <c r="F96" s="115"/>
    </row>
    <row r="97" spans="1:6" s="80" customFormat="1" ht="5.65" customHeight="1" x14ac:dyDescent="0.25">
      <c r="A97" s="71"/>
      <c r="B97" s="28"/>
      <c r="C97" s="25"/>
      <c r="D97" s="25"/>
      <c r="E97" s="116"/>
      <c r="F97" s="116"/>
    </row>
    <row r="98" spans="1:6" s="30" customFormat="1" x14ac:dyDescent="0.25">
      <c r="A98" s="61" t="s">
        <v>44</v>
      </c>
      <c r="B98" s="26" t="s">
        <v>22</v>
      </c>
      <c r="C98" s="19" t="s">
        <v>689</v>
      </c>
      <c r="D98" s="137">
        <v>0.1</v>
      </c>
      <c r="E98" s="31"/>
      <c r="F98" s="31"/>
    </row>
    <row r="99" spans="1:6" s="30" customFormat="1" ht="5.65" customHeight="1" x14ac:dyDescent="0.25">
      <c r="A99" s="78"/>
      <c r="B99" s="27"/>
      <c r="C99" s="91"/>
      <c r="D99" s="91"/>
      <c r="E99" s="115"/>
      <c r="F99" s="115" t="str">
        <f t="shared" ref="F99" si="1">IF(D99&gt;0,ROUND((E99*D99),2),"")</f>
        <v/>
      </c>
    </row>
    <row r="100" spans="1:6" s="80" customFormat="1" ht="5.65" customHeight="1" x14ac:dyDescent="0.25">
      <c r="A100" s="71"/>
      <c r="B100" s="28"/>
      <c r="C100" s="25"/>
      <c r="D100" s="25"/>
      <c r="E100" s="116"/>
      <c r="F100" s="116"/>
    </row>
    <row r="101" spans="1:6" s="30" customFormat="1" ht="16.5" customHeight="1" x14ac:dyDescent="0.25">
      <c r="A101" s="81"/>
      <c r="B101" s="333" t="s">
        <v>691</v>
      </c>
      <c r="C101" s="113"/>
      <c r="D101" s="113"/>
      <c r="E101" s="119"/>
      <c r="F101" s="120"/>
    </row>
    <row r="102" spans="1:6" s="30" customFormat="1" x14ac:dyDescent="0.25">
      <c r="A102" s="61"/>
      <c r="B102" s="83"/>
      <c r="C102" s="19"/>
      <c r="D102" s="31"/>
      <c r="E102" s="31"/>
      <c r="F102" s="31"/>
    </row>
    <row r="103" spans="1:6" x14ac:dyDescent="0.25">
      <c r="A103" s="67" t="s">
        <v>30</v>
      </c>
      <c r="B103" s="68" t="s">
        <v>274</v>
      </c>
      <c r="C103" s="20"/>
      <c r="D103" s="20"/>
      <c r="E103" s="134"/>
      <c r="F103" s="70"/>
    </row>
    <row r="104" spans="1:6" s="30" customFormat="1" ht="15.95" customHeight="1" x14ac:dyDescent="0.25">
      <c r="A104" s="78"/>
      <c r="B104" s="27"/>
      <c r="C104" s="91"/>
      <c r="D104" s="91"/>
      <c r="E104" s="115"/>
      <c r="F104" s="115"/>
    </row>
    <row r="105" spans="1:6" s="30" customFormat="1" ht="30" x14ac:dyDescent="0.25">
      <c r="A105" s="168">
        <v>1</v>
      </c>
      <c r="B105" s="166" t="s">
        <v>767</v>
      </c>
      <c r="C105" s="167" t="s">
        <v>29</v>
      </c>
      <c r="D105" s="169">
        <f>7.2*3</f>
        <v>21.6</v>
      </c>
      <c r="E105" s="116"/>
      <c r="F105" s="116"/>
    </row>
    <row r="106" spans="1:6" s="30" customFormat="1" ht="15.95" customHeight="1" x14ac:dyDescent="0.25">
      <c r="A106" s="168"/>
      <c r="B106" s="166"/>
      <c r="C106" s="167"/>
      <c r="D106" s="169"/>
      <c r="E106" s="116"/>
      <c r="F106" s="116"/>
    </row>
    <row r="107" spans="1:6" s="30" customFormat="1" ht="30" x14ac:dyDescent="0.25">
      <c r="A107" s="168" t="s">
        <v>12</v>
      </c>
      <c r="B107" s="166" t="s">
        <v>768</v>
      </c>
      <c r="C107" s="167" t="s">
        <v>29</v>
      </c>
      <c r="D107" s="169">
        <f>6*3</f>
        <v>18</v>
      </c>
      <c r="E107" s="116"/>
      <c r="F107" s="116"/>
    </row>
    <row r="108" spans="1:6" s="30" customFormat="1" ht="15.95" customHeight="1" x14ac:dyDescent="0.25">
      <c r="A108" s="168"/>
      <c r="B108" s="166"/>
      <c r="C108" s="167"/>
      <c r="D108" s="169"/>
      <c r="E108" s="116"/>
      <c r="F108" s="116"/>
    </row>
    <row r="109" spans="1:6" s="30" customFormat="1" ht="60" x14ac:dyDescent="0.25">
      <c r="A109" s="168" t="s">
        <v>13</v>
      </c>
      <c r="B109" s="334" t="s">
        <v>787</v>
      </c>
      <c r="C109" s="167" t="s">
        <v>29</v>
      </c>
      <c r="D109" s="169">
        <f>(30+25+9)*3</f>
        <v>192</v>
      </c>
      <c r="E109" s="116"/>
      <c r="F109" s="116"/>
    </row>
    <row r="110" spans="1:6" s="30" customFormat="1" ht="15.95" customHeight="1" x14ac:dyDescent="0.25">
      <c r="A110" s="168"/>
      <c r="B110" s="166"/>
      <c r="C110" s="167"/>
      <c r="D110" s="169"/>
      <c r="E110" s="116"/>
      <c r="F110" s="116"/>
    </row>
    <row r="111" spans="1:6" s="30" customFormat="1" ht="45" x14ac:dyDescent="0.25">
      <c r="A111" s="168" t="s">
        <v>14</v>
      </c>
      <c r="B111" s="166" t="s">
        <v>788</v>
      </c>
      <c r="C111" s="167" t="s">
        <v>29</v>
      </c>
      <c r="D111" s="169">
        <f>9*3</f>
        <v>27</v>
      </c>
      <c r="E111" s="116"/>
      <c r="F111" s="116"/>
    </row>
    <row r="112" spans="1:6" s="30" customFormat="1" ht="15.95" customHeight="1" x14ac:dyDescent="0.25">
      <c r="A112" s="168"/>
      <c r="B112" s="166"/>
      <c r="C112" s="167"/>
      <c r="D112" s="169"/>
      <c r="E112" s="116"/>
      <c r="F112" s="116"/>
    </row>
    <row r="113" spans="1:6" s="30" customFormat="1" ht="45" x14ac:dyDescent="0.25">
      <c r="A113" s="168" t="s">
        <v>15</v>
      </c>
      <c r="B113" s="166" t="s">
        <v>770</v>
      </c>
      <c r="C113" s="167" t="s">
        <v>29</v>
      </c>
      <c r="D113" s="169">
        <f>7.5*3</f>
        <v>22.5</v>
      </c>
      <c r="E113" s="116"/>
      <c r="F113" s="116"/>
    </row>
    <row r="114" spans="1:6" s="30" customFormat="1" ht="15.95" customHeight="1" x14ac:dyDescent="0.25">
      <c r="A114" s="168"/>
      <c r="B114" s="166"/>
      <c r="C114" s="167"/>
      <c r="D114" s="169"/>
      <c r="E114" s="116"/>
      <c r="F114" s="116"/>
    </row>
    <row r="115" spans="1:6" s="30" customFormat="1" ht="30" x14ac:dyDescent="0.25">
      <c r="A115" s="168" t="s">
        <v>16</v>
      </c>
      <c r="B115" s="166" t="s">
        <v>765</v>
      </c>
      <c r="C115" s="167" t="s">
        <v>687</v>
      </c>
      <c r="D115" s="169">
        <f>(5.6+13.6+11.6)*3</f>
        <v>92.399999999999991</v>
      </c>
      <c r="E115" s="116"/>
      <c r="F115" s="116"/>
    </row>
    <row r="116" spans="1:6" s="30" customFormat="1" ht="15.95" customHeight="1" x14ac:dyDescent="0.25">
      <c r="A116" s="168"/>
      <c r="B116" s="166"/>
      <c r="C116" s="167"/>
      <c r="D116" s="169"/>
      <c r="E116" s="116"/>
      <c r="F116" s="116"/>
    </row>
    <row r="117" spans="1:6" s="30" customFormat="1" ht="30" x14ac:dyDescent="0.25">
      <c r="A117" s="168" t="s">
        <v>17</v>
      </c>
      <c r="B117" s="166" t="s">
        <v>769</v>
      </c>
      <c r="C117" s="167" t="s">
        <v>29</v>
      </c>
      <c r="D117" s="169">
        <f>7.2*3</f>
        <v>21.6</v>
      </c>
      <c r="E117" s="116"/>
      <c r="F117" s="116"/>
    </row>
    <row r="118" spans="1:6" s="30" customFormat="1" ht="15.95" customHeight="1" x14ac:dyDescent="0.25">
      <c r="A118" s="168"/>
      <c r="B118" s="166"/>
      <c r="C118" s="167"/>
      <c r="D118" s="169"/>
      <c r="E118" s="116"/>
      <c r="F118" s="116"/>
    </row>
    <row r="119" spans="1:6" s="30" customFormat="1" ht="30" x14ac:dyDescent="0.25">
      <c r="A119" s="183" t="s">
        <v>18</v>
      </c>
      <c r="B119" s="335" t="s">
        <v>766</v>
      </c>
      <c r="C119" s="336" t="s">
        <v>29</v>
      </c>
      <c r="D119" s="191">
        <f>72*3</f>
        <v>216</v>
      </c>
      <c r="E119" s="116"/>
      <c r="F119" s="116"/>
    </row>
    <row r="120" spans="1:6" s="30" customFormat="1" ht="15.95" customHeight="1" x14ac:dyDescent="0.25">
      <c r="A120" s="71"/>
      <c r="B120" s="72"/>
      <c r="C120" s="25"/>
      <c r="D120" s="25"/>
      <c r="E120" s="116"/>
      <c r="F120" s="116"/>
    </row>
    <row r="121" spans="1:6" s="80" customFormat="1" x14ac:dyDescent="0.25">
      <c r="A121" s="61" t="s">
        <v>19</v>
      </c>
      <c r="B121" s="26" t="s">
        <v>22</v>
      </c>
      <c r="C121" s="19" t="s">
        <v>689</v>
      </c>
      <c r="D121" s="137">
        <v>0.1</v>
      </c>
      <c r="E121" s="116"/>
      <c r="F121" s="116"/>
    </row>
    <row r="122" spans="1:6" s="30" customFormat="1" ht="5.65" customHeight="1" x14ac:dyDescent="0.25">
      <c r="A122" s="78"/>
      <c r="B122" s="27"/>
      <c r="C122" s="91"/>
      <c r="D122" s="91"/>
      <c r="E122" s="115"/>
      <c r="F122" s="115"/>
    </row>
    <row r="123" spans="1:6" s="80" customFormat="1" ht="5.65" customHeight="1" x14ac:dyDescent="0.25">
      <c r="A123" s="71"/>
      <c r="B123" s="28"/>
      <c r="C123" s="25"/>
      <c r="D123" s="25"/>
      <c r="E123" s="116"/>
      <c r="F123" s="116"/>
    </row>
    <row r="124" spans="1:6" s="30" customFormat="1" ht="24" customHeight="1" x14ac:dyDescent="0.25">
      <c r="A124" s="135"/>
      <c r="B124" s="113" t="s">
        <v>749</v>
      </c>
      <c r="C124" s="113"/>
      <c r="D124" s="113"/>
      <c r="E124" s="119"/>
      <c r="F124" s="120"/>
    </row>
    <row r="125" spans="1:6" s="30" customFormat="1" x14ac:dyDescent="0.25">
      <c r="A125" s="61"/>
      <c r="B125" s="83"/>
      <c r="C125" s="19"/>
      <c r="D125" s="31"/>
      <c r="E125" s="31"/>
      <c r="F125" s="31"/>
    </row>
    <row r="126" spans="1:6" s="30" customFormat="1" x14ac:dyDescent="0.25">
      <c r="A126" s="61"/>
      <c r="B126" s="83"/>
      <c r="C126" s="19"/>
      <c r="D126" s="31"/>
      <c r="E126" s="31"/>
      <c r="F126" s="31"/>
    </row>
    <row r="127" spans="1:6" x14ac:dyDescent="0.25">
      <c r="A127" s="67" t="s">
        <v>31</v>
      </c>
      <c r="B127" s="68" t="s">
        <v>38</v>
      </c>
      <c r="C127" s="20"/>
      <c r="D127" s="20"/>
      <c r="E127" s="134"/>
      <c r="F127" s="70"/>
    </row>
    <row r="128" spans="1:6" s="80" customFormat="1" ht="16.5" customHeight="1" x14ac:dyDescent="0.25">
      <c r="A128" s="71"/>
      <c r="C128" s="25"/>
      <c r="D128" s="25"/>
      <c r="E128" s="116"/>
      <c r="F128" s="116"/>
    </row>
    <row r="129" spans="1:6" s="30" customFormat="1" ht="60" x14ac:dyDescent="0.25">
      <c r="A129" s="337" t="s">
        <v>27</v>
      </c>
      <c r="B129" s="166" t="s">
        <v>758</v>
      </c>
      <c r="C129" s="338" t="s">
        <v>26</v>
      </c>
      <c r="D129" s="339">
        <v>5</v>
      </c>
      <c r="E129" s="31"/>
      <c r="F129" s="31"/>
    </row>
    <row r="130" spans="1:6" s="30" customFormat="1" ht="14.1" customHeight="1" x14ac:dyDescent="0.25">
      <c r="A130" s="55"/>
      <c r="B130" s="56"/>
      <c r="C130" s="99"/>
      <c r="D130" s="99"/>
      <c r="E130" s="115"/>
      <c r="F130" s="115"/>
    </row>
    <row r="131" spans="1:6" s="30" customFormat="1" ht="60" x14ac:dyDescent="0.25">
      <c r="A131" s="52" t="s">
        <v>12</v>
      </c>
      <c r="B131" s="166" t="s">
        <v>771</v>
      </c>
      <c r="C131" s="167" t="s">
        <v>26</v>
      </c>
      <c r="D131" s="98">
        <v>15</v>
      </c>
      <c r="E131" s="116"/>
      <c r="F131" s="116"/>
    </row>
    <row r="132" spans="1:6" s="30" customFormat="1" ht="14.1" customHeight="1" x14ac:dyDescent="0.25">
      <c r="A132" s="52"/>
      <c r="B132" s="166"/>
      <c r="C132" s="167"/>
      <c r="D132" s="98"/>
      <c r="E132" s="116"/>
      <c r="F132" s="116"/>
    </row>
    <row r="133" spans="1:6" s="30" customFormat="1" ht="60" x14ac:dyDescent="0.25">
      <c r="A133" s="52" t="s">
        <v>13</v>
      </c>
      <c r="B133" s="166" t="s">
        <v>759</v>
      </c>
      <c r="C133" s="167" t="s">
        <v>26</v>
      </c>
      <c r="D133" s="98">
        <f>8.5*3</f>
        <v>25.5</v>
      </c>
      <c r="E133" s="116"/>
      <c r="F133" s="116"/>
    </row>
    <row r="134" spans="1:6" s="30" customFormat="1" ht="14.1" customHeight="1" x14ac:dyDescent="0.25">
      <c r="A134" s="52"/>
      <c r="B134" s="166"/>
      <c r="C134" s="167"/>
      <c r="D134" s="98"/>
      <c r="E134" s="116"/>
      <c r="F134" s="116"/>
    </row>
    <row r="135" spans="1:6" s="30" customFormat="1" ht="60" x14ac:dyDescent="0.25">
      <c r="A135" s="52" t="s">
        <v>14</v>
      </c>
      <c r="B135" s="166" t="s">
        <v>772</v>
      </c>
      <c r="C135" s="167" t="s">
        <v>26</v>
      </c>
      <c r="D135" s="98">
        <f>4.5*3</f>
        <v>13.5</v>
      </c>
      <c r="E135" s="116"/>
      <c r="F135" s="116"/>
    </row>
    <row r="136" spans="1:6" s="30" customFormat="1" ht="14.1" customHeight="1" x14ac:dyDescent="0.25">
      <c r="A136" s="52"/>
      <c r="B136" s="166"/>
      <c r="C136" s="167"/>
      <c r="D136" s="98"/>
      <c r="E136" s="116"/>
      <c r="F136" s="116"/>
    </row>
    <row r="137" spans="1:6" s="30" customFormat="1" ht="45" x14ac:dyDescent="0.25">
      <c r="A137" s="52" t="s">
        <v>15</v>
      </c>
      <c r="B137" s="340" t="s">
        <v>760</v>
      </c>
      <c r="C137" s="4" t="s">
        <v>280</v>
      </c>
      <c r="D137" s="162">
        <f>866*3</f>
        <v>2598</v>
      </c>
      <c r="E137" s="116"/>
      <c r="F137" s="116"/>
    </row>
    <row r="138" spans="1:6" s="30" customFormat="1" ht="14.1" customHeight="1" x14ac:dyDescent="0.25">
      <c r="A138" s="52"/>
      <c r="B138" s="48"/>
      <c r="C138" s="4"/>
      <c r="D138" s="162"/>
      <c r="E138" s="116"/>
      <c r="F138" s="116"/>
    </row>
    <row r="139" spans="1:6" s="30" customFormat="1" ht="45" x14ac:dyDescent="0.25">
      <c r="A139" s="52" t="s">
        <v>16</v>
      </c>
      <c r="B139" s="340" t="s">
        <v>761</v>
      </c>
      <c r="C139" s="4" t="s">
        <v>280</v>
      </c>
      <c r="D139" s="162">
        <v>849</v>
      </c>
      <c r="E139" s="116"/>
      <c r="F139" s="116"/>
    </row>
    <row r="140" spans="1:6" s="30" customFormat="1" ht="14.1" customHeight="1" x14ac:dyDescent="0.25">
      <c r="A140" s="52"/>
      <c r="B140" s="341"/>
      <c r="C140" s="94"/>
      <c r="D140" s="162"/>
      <c r="E140" s="116"/>
      <c r="F140" s="116"/>
    </row>
    <row r="141" spans="1:6" s="30" customFormat="1" ht="30" x14ac:dyDescent="0.25">
      <c r="A141" s="52" t="s">
        <v>17</v>
      </c>
      <c r="B141" s="179" t="s">
        <v>762</v>
      </c>
      <c r="C141" s="4" t="s">
        <v>280</v>
      </c>
      <c r="D141" s="162">
        <f>425*3</f>
        <v>1275</v>
      </c>
      <c r="E141" s="116"/>
      <c r="F141" s="116"/>
    </row>
    <row r="142" spans="1:6" s="30" customFormat="1" ht="14.1" customHeight="1" x14ac:dyDescent="0.25">
      <c r="A142" s="52"/>
      <c r="B142" s="342"/>
      <c r="C142" s="167"/>
      <c r="D142" s="98"/>
      <c r="E142" s="116"/>
      <c r="F142" s="116"/>
    </row>
    <row r="143" spans="1:6" s="30" customFormat="1" ht="45" x14ac:dyDescent="0.25">
      <c r="A143" s="52" t="s">
        <v>18</v>
      </c>
      <c r="B143" s="166" t="s">
        <v>763</v>
      </c>
      <c r="C143" s="167" t="s">
        <v>29</v>
      </c>
      <c r="D143" s="98">
        <f>19*3</f>
        <v>57</v>
      </c>
      <c r="E143" s="116"/>
      <c r="F143" s="116"/>
    </row>
    <row r="144" spans="1:6" s="30" customFormat="1" ht="14.1" customHeight="1" x14ac:dyDescent="0.25">
      <c r="A144" s="52"/>
      <c r="B144" s="166"/>
      <c r="C144" s="167"/>
      <c r="D144" s="98"/>
      <c r="E144" s="116"/>
      <c r="F144" s="116"/>
    </row>
    <row r="145" spans="1:6" s="30" customFormat="1" ht="75" x14ac:dyDescent="0.25">
      <c r="A145" s="52" t="s">
        <v>19</v>
      </c>
      <c r="B145" s="335" t="s">
        <v>764</v>
      </c>
      <c r="C145" s="336" t="s">
        <v>29</v>
      </c>
      <c r="D145" s="98">
        <f>19*3</f>
        <v>57</v>
      </c>
      <c r="E145" s="116"/>
      <c r="F145" s="116"/>
    </row>
    <row r="146" spans="1:6" s="30" customFormat="1" ht="14.1" customHeight="1" x14ac:dyDescent="0.25">
      <c r="A146" s="52"/>
      <c r="B146" s="343"/>
      <c r="C146" s="98"/>
      <c r="D146" s="98"/>
      <c r="E146" s="116"/>
      <c r="F146" s="116"/>
    </row>
    <row r="147" spans="1:6" s="80" customFormat="1" x14ac:dyDescent="0.25">
      <c r="A147" s="61" t="s">
        <v>40</v>
      </c>
      <c r="B147" s="26" t="s">
        <v>22</v>
      </c>
      <c r="C147" s="19" t="s">
        <v>689</v>
      </c>
      <c r="D147" s="137">
        <v>0.1</v>
      </c>
      <c r="E147" s="116"/>
      <c r="F147" s="116"/>
    </row>
    <row r="148" spans="1:6" s="30" customFormat="1" ht="5.65" customHeight="1" x14ac:dyDescent="0.25">
      <c r="A148" s="78"/>
      <c r="B148" s="27"/>
      <c r="C148" s="91"/>
      <c r="D148" s="91"/>
      <c r="E148" s="115"/>
      <c r="F148" s="115"/>
    </row>
    <row r="149" spans="1:6" s="80" customFormat="1" ht="5.65" customHeight="1" x14ac:dyDescent="0.25">
      <c r="A149" s="71"/>
      <c r="B149" s="28"/>
      <c r="C149" s="25"/>
      <c r="D149" s="25"/>
      <c r="E149" s="116"/>
      <c r="F149" s="116"/>
    </row>
    <row r="150" spans="1:6" s="30" customFormat="1" ht="18" customHeight="1" x14ac:dyDescent="0.25">
      <c r="A150" s="81"/>
      <c r="B150" s="113" t="s">
        <v>752</v>
      </c>
      <c r="C150" s="113"/>
      <c r="D150" s="113"/>
      <c r="E150" s="119"/>
      <c r="F150" s="120"/>
    </row>
    <row r="151" spans="1:6" s="30" customFormat="1" x14ac:dyDescent="0.25">
      <c r="A151" s="61"/>
      <c r="B151" s="83"/>
      <c r="C151" s="19"/>
      <c r="D151" s="31"/>
      <c r="E151" s="31"/>
      <c r="F151" s="31"/>
    </row>
    <row r="152" spans="1:6" s="30" customFormat="1" x14ac:dyDescent="0.25">
      <c r="A152" s="61"/>
      <c r="B152" s="83"/>
      <c r="C152" s="19"/>
      <c r="D152" s="31"/>
      <c r="E152" s="31"/>
      <c r="F152" s="31"/>
    </row>
    <row r="153" spans="1:6" x14ac:dyDescent="0.25">
      <c r="A153" s="67" t="s">
        <v>32</v>
      </c>
      <c r="B153" s="68" t="s">
        <v>275</v>
      </c>
      <c r="C153" s="20"/>
      <c r="D153" s="20"/>
      <c r="E153" s="134"/>
      <c r="F153" s="70"/>
    </row>
    <row r="154" spans="1:6" s="30" customFormat="1" ht="14.1" customHeight="1" x14ac:dyDescent="0.25">
      <c r="A154" s="78"/>
      <c r="B154" s="27"/>
      <c r="C154" s="91"/>
      <c r="D154" s="91"/>
      <c r="E154" s="115"/>
      <c r="F154" s="115"/>
    </row>
    <row r="155" spans="1:6" s="30" customFormat="1" ht="105" x14ac:dyDescent="0.25">
      <c r="A155" s="168">
        <v>1</v>
      </c>
      <c r="B155" s="166" t="s">
        <v>773</v>
      </c>
      <c r="C155" s="167" t="s">
        <v>29</v>
      </c>
      <c r="D155" s="169">
        <f>(11+8.5)*3</f>
        <v>58.5</v>
      </c>
      <c r="E155" s="116"/>
      <c r="F155" s="116"/>
    </row>
    <row r="156" spans="1:6" s="30" customFormat="1" ht="14.1" customHeight="1" x14ac:dyDescent="0.25">
      <c r="A156" s="168"/>
      <c r="B156" s="166"/>
      <c r="C156" s="167"/>
      <c r="D156" s="169"/>
      <c r="E156" s="116"/>
      <c r="F156" s="116"/>
    </row>
    <row r="157" spans="1:6" s="30" customFormat="1" ht="75" x14ac:dyDescent="0.25">
      <c r="A157" s="168" t="s">
        <v>12</v>
      </c>
      <c r="B157" s="166" t="s">
        <v>774</v>
      </c>
      <c r="C157" s="167" t="s">
        <v>29</v>
      </c>
      <c r="D157" s="169">
        <f>(11+42)*3</f>
        <v>159</v>
      </c>
      <c r="E157" s="116"/>
      <c r="F157" s="116"/>
    </row>
    <row r="158" spans="1:6" s="30" customFormat="1" ht="14.1" customHeight="1" x14ac:dyDescent="0.25">
      <c r="A158" s="168"/>
      <c r="B158" s="166"/>
      <c r="C158" s="167"/>
      <c r="D158" s="169"/>
      <c r="E158" s="116"/>
      <c r="F158" s="116"/>
    </row>
    <row r="159" spans="1:6" s="30" customFormat="1" ht="48.75" customHeight="1" x14ac:dyDescent="0.25">
      <c r="A159" s="168" t="s">
        <v>13</v>
      </c>
      <c r="B159" s="166" t="s">
        <v>775</v>
      </c>
      <c r="C159" s="167" t="s">
        <v>29</v>
      </c>
      <c r="D159" s="169">
        <v>27</v>
      </c>
      <c r="E159" s="116"/>
      <c r="F159" s="116"/>
    </row>
    <row r="160" spans="1:6" s="30" customFormat="1" ht="14.1" customHeight="1" x14ac:dyDescent="0.25">
      <c r="A160" s="168"/>
      <c r="B160" s="166"/>
      <c r="C160" s="167"/>
      <c r="D160" s="169"/>
      <c r="E160" s="116"/>
      <c r="F160" s="116"/>
    </row>
    <row r="161" spans="1:6" s="30" customFormat="1" ht="45" x14ac:dyDescent="0.25">
      <c r="A161" s="168" t="s">
        <v>14</v>
      </c>
      <c r="B161" s="166" t="s">
        <v>776</v>
      </c>
      <c r="C161" s="167" t="s">
        <v>7</v>
      </c>
      <c r="D161" s="169">
        <v>24</v>
      </c>
      <c r="E161" s="116"/>
      <c r="F161" s="116"/>
    </row>
    <row r="162" spans="1:6" s="30" customFormat="1" ht="14.1" customHeight="1" x14ac:dyDescent="0.25">
      <c r="A162" s="168"/>
      <c r="B162" s="32"/>
      <c r="C162" s="32"/>
      <c r="D162" s="32"/>
      <c r="E162" s="116"/>
      <c r="F162" s="116"/>
    </row>
    <row r="163" spans="1:6" s="30" customFormat="1" ht="45" x14ac:dyDescent="0.25">
      <c r="A163" s="168" t="s">
        <v>15</v>
      </c>
      <c r="B163" s="166" t="s">
        <v>777</v>
      </c>
      <c r="C163" s="167" t="s">
        <v>29</v>
      </c>
      <c r="D163" s="169">
        <f>(11+40+6)*3</f>
        <v>171</v>
      </c>
      <c r="E163" s="116"/>
      <c r="F163" s="116"/>
    </row>
    <row r="164" spans="1:6" s="30" customFormat="1" ht="14.1" customHeight="1" x14ac:dyDescent="0.25">
      <c r="A164" s="168"/>
      <c r="B164" s="166"/>
      <c r="C164" s="167"/>
      <c r="D164" s="169"/>
      <c r="E164" s="116"/>
      <c r="F164" s="116"/>
    </row>
    <row r="165" spans="1:6" s="30" customFormat="1" ht="72.75" customHeight="1" x14ac:dyDescent="0.25">
      <c r="A165" s="17" t="s">
        <v>16</v>
      </c>
      <c r="B165" s="166" t="s">
        <v>1207</v>
      </c>
      <c r="C165" s="167" t="s">
        <v>29</v>
      </c>
      <c r="D165" s="169">
        <v>25</v>
      </c>
      <c r="E165" s="116"/>
      <c r="F165" s="116"/>
    </row>
    <row r="166" spans="1:6" s="30" customFormat="1" ht="14.1" customHeight="1" x14ac:dyDescent="0.25">
      <c r="A166" s="168"/>
      <c r="B166" s="166"/>
      <c r="C166" s="167"/>
      <c r="D166" s="169"/>
      <c r="E166" s="116"/>
      <c r="F166" s="116"/>
    </row>
    <row r="167" spans="1:6" s="30" customFormat="1" ht="30" x14ac:dyDescent="0.25">
      <c r="A167" s="168" t="s">
        <v>17</v>
      </c>
      <c r="B167" s="166" t="s">
        <v>778</v>
      </c>
      <c r="C167" s="167" t="s">
        <v>29</v>
      </c>
      <c r="D167" s="169">
        <f>62*3</f>
        <v>186</v>
      </c>
      <c r="E167" s="116"/>
      <c r="F167" s="116"/>
    </row>
    <row r="168" spans="1:6" s="30" customFormat="1" ht="14.1" customHeight="1" x14ac:dyDescent="0.25">
      <c r="A168" s="168"/>
      <c r="B168" s="166"/>
      <c r="C168" s="167"/>
      <c r="D168" s="169"/>
      <c r="E168" s="116"/>
      <c r="F168" s="116"/>
    </row>
    <row r="169" spans="1:6" s="30" customFormat="1" ht="45" x14ac:dyDescent="0.25">
      <c r="A169" s="168" t="s">
        <v>18</v>
      </c>
      <c r="B169" s="166" t="s">
        <v>779</v>
      </c>
      <c r="C169" s="167" t="s">
        <v>7</v>
      </c>
      <c r="D169" s="169">
        <v>24</v>
      </c>
      <c r="E169" s="116"/>
      <c r="F169" s="116"/>
    </row>
    <row r="170" spans="1:6" s="30" customFormat="1" ht="14.1" customHeight="1" x14ac:dyDescent="0.25">
      <c r="A170" s="168"/>
      <c r="B170" s="166"/>
      <c r="C170" s="167"/>
      <c r="D170" s="169"/>
      <c r="E170" s="116"/>
      <c r="F170" s="116"/>
    </row>
    <row r="171" spans="1:6" s="30" customFormat="1" ht="180" x14ac:dyDescent="0.25">
      <c r="A171" s="15" t="s">
        <v>19</v>
      </c>
      <c r="B171" s="170" t="s">
        <v>780</v>
      </c>
      <c r="C171" s="9" t="s">
        <v>687</v>
      </c>
      <c r="D171" s="9">
        <v>45</v>
      </c>
      <c r="E171" s="116"/>
      <c r="F171" s="116"/>
    </row>
    <row r="172" spans="1:6" s="30" customFormat="1" ht="14.1" customHeight="1" x14ac:dyDescent="0.25">
      <c r="A172" s="17"/>
      <c r="B172" s="170"/>
      <c r="C172" s="9"/>
      <c r="D172" s="9"/>
      <c r="E172" s="116"/>
      <c r="F172" s="116"/>
    </row>
    <row r="173" spans="1:6" s="30" customFormat="1" ht="90" x14ac:dyDescent="0.25">
      <c r="A173" s="17" t="s">
        <v>40</v>
      </c>
      <c r="B173" s="171" t="s">
        <v>781</v>
      </c>
      <c r="C173" s="172" t="s">
        <v>29</v>
      </c>
      <c r="D173" s="173">
        <f>(25+7.2+5)*3</f>
        <v>111.60000000000001</v>
      </c>
      <c r="E173" s="116"/>
      <c r="F173" s="116"/>
    </row>
    <row r="174" spans="1:6" s="30" customFormat="1" ht="14.1" customHeight="1" x14ac:dyDescent="0.25">
      <c r="A174" s="17"/>
      <c r="B174" s="171"/>
      <c r="C174" s="172"/>
      <c r="D174" s="173"/>
      <c r="E174" s="116"/>
      <c r="F174" s="116"/>
    </row>
    <row r="175" spans="1:6" s="30" customFormat="1" ht="105" x14ac:dyDescent="0.25">
      <c r="A175" s="17" t="s">
        <v>42</v>
      </c>
      <c r="B175" s="171" t="s">
        <v>782</v>
      </c>
      <c r="C175" s="172" t="s">
        <v>7</v>
      </c>
      <c r="D175" s="173">
        <f>87*3</f>
        <v>261</v>
      </c>
      <c r="E175" s="116"/>
      <c r="F175" s="116"/>
    </row>
    <row r="176" spans="1:6" s="30" customFormat="1" ht="14.1" customHeight="1" x14ac:dyDescent="0.25">
      <c r="A176" s="168"/>
      <c r="B176" s="166"/>
      <c r="C176" s="167"/>
      <c r="D176" s="169"/>
      <c r="E176" s="116"/>
      <c r="F176" s="116"/>
    </row>
    <row r="177" spans="1:6" s="30" customFormat="1" ht="153" customHeight="1" x14ac:dyDescent="0.25">
      <c r="A177" s="61" t="s">
        <v>43</v>
      </c>
      <c r="B177" s="26" t="s">
        <v>335</v>
      </c>
      <c r="C177" s="19" t="s">
        <v>7</v>
      </c>
      <c r="D177" s="31">
        <v>3</v>
      </c>
      <c r="E177" s="31"/>
      <c r="F177" s="31"/>
    </row>
    <row r="178" spans="1:6" s="30" customFormat="1" ht="13.5" customHeight="1" x14ac:dyDescent="0.25">
      <c r="A178" s="61"/>
      <c r="B178" s="26"/>
      <c r="C178" s="19"/>
      <c r="D178" s="31"/>
      <c r="E178" s="31"/>
      <c r="F178" s="31"/>
    </row>
    <row r="179" spans="1:6" s="30" customFormat="1" ht="21.75" customHeight="1" x14ac:dyDescent="0.25">
      <c r="A179" s="30">
        <v>13</v>
      </c>
      <c r="B179" s="26" t="s">
        <v>281</v>
      </c>
      <c r="C179" s="19" t="s">
        <v>7</v>
      </c>
      <c r="D179" s="31">
        <v>12</v>
      </c>
      <c r="E179" s="31"/>
      <c r="F179" s="31"/>
    </row>
    <row r="180" spans="1:6" s="30" customFormat="1" ht="13.5" customHeight="1" x14ac:dyDescent="0.25">
      <c r="A180" s="61"/>
      <c r="B180" s="26"/>
      <c r="C180" s="19"/>
      <c r="D180" s="31"/>
      <c r="E180" s="31"/>
      <c r="F180" s="31"/>
    </row>
    <row r="181" spans="1:6" s="80" customFormat="1" x14ac:dyDescent="0.25">
      <c r="A181" s="61" t="s">
        <v>45</v>
      </c>
      <c r="B181" s="26" t="s">
        <v>22</v>
      </c>
      <c r="C181" s="19" t="s">
        <v>689</v>
      </c>
      <c r="D181" s="137">
        <v>0.1</v>
      </c>
      <c r="E181" s="116"/>
      <c r="F181" s="31"/>
    </row>
    <row r="182" spans="1:6" s="30" customFormat="1" ht="5.65" customHeight="1" x14ac:dyDescent="0.25">
      <c r="A182" s="78"/>
      <c r="B182" s="27"/>
      <c r="C182" s="91"/>
      <c r="D182" s="91"/>
      <c r="E182" s="115"/>
      <c r="F182" s="115"/>
    </row>
    <row r="183" spans="1:6" s="80" customFormat="1" ht="5.65" customHeight="1" x14ac:dyDescent="0.25">
      <c r="A183" s="71"/>
      <c r="B183" s="28"/>
      <c r="C183" s="25"/>
      <c r="D183" s="25"/>
      <c r="E183" s="116"/>
      <c r="F183" s="116"/>
    </row>
    <row r="184" spans="1:6" s="30" customFormat="1" ht="18.75" customHeight="1" x14ac:dyDescent="0.25">
      <c r="A184" s="81"/>
      <c r="B184" s="113" t="s">
        <v>751</v>
      </c>
      <c r="C184" s="113"/>
      <c r="D184" s="113"/>
      <c r="E184" s="119"/>
      <c r="F184" s="120"/>
    </row>
    <row r="185" spans="1:6" s="30" customFormat="1" x14ac:dyDescent="0.25">
      <c r="A185" s="61"/>
      <c r="B185" s="83"/>
      <c r="C185" s="19"/>
      <c r="D185" s="31"/>
      <c r="E185" s="31"/>
      <c r="F185" s="31"/>
    </row>
    <row r="186" spans="1:6" s="30" customFormat="1" x14ac:dyDescent="0.25">
      <c r="A186" s="61"/>
      <c r="B186" s="83"/>
      <c r="C186" s="19"/>
      <c r="D186" s="31"/>
      <c r="E186" s="31"/>
      <c r="F186" s="31"/>
    </row>
    <row r="187" spans="1:6" x14ac:dyDescent="0.25">
      <c r="A187" s="67" t="s">
        <v>34</v>
      </c>
      <c r="B187" s="68" t="s">
        <v>276</v>
      </c>
      <c r="C187" s="20"/>
      <c r="D187" s="20"/>
      <c r="E187" s="134"/>
      <c r="F187" s="70"/>
    </row>
    <row r="188" spans="1:6" s="30" customFormat="1" ht="5.65" customHeight="1" x14ac:dyDescent="0.25">
      <c r="A188" s="78"/>
      <c r="B188" s="27"/>
      <c r="C188" s="91"/>
      <c r="D188" s="91"/>
      <c r="E188" s="115"/>
      <c r="F188" s="115"/>
    </row>
    <row r="189" spans="1:6" s="80" customFormat="1" ht="5.65" customHeight="1" x14ac:dyDescent="0.25">
      <c r="A189" s="71"/>
      <c r="B189" s="28"/>
      <c r="C189" s="25"/>
      <c r="D189" s="25"/>
      <c r="E189" s="116"/>
      <c r="F189" s="116"/>
    </row>
    <row r="190" spans="1:6" s="30" customFormat="1" ht="105" x14ac:dyDescent="0.25">
      <c r="A190" s="61" t="s">
        <v>27</v>
      </c>
      <c r="B190" s="26" t="s">
        <v>792</v>
      </c>
      <c r="C190" s="19" t="s">
        <v>7</v>
      </c>
      <c r="D190" s="31">
        <v>3</v>
      </c>
      <c r="E190" s="31"/>
      <c r="F190" s="31"/>
    </row>
    <row r="191" spans="1:6" s="30" customFormat="1" ht="5.65" customHeight="1" x14ac:dyDescent="0.25">
      <c r="A191" s="78"/>
      <c r="B191" s="27"/>
      <c r="C191" s="91"/>
      <c r="D191" s="91"/>
      <c r="E191" s="115"/>
      <c r="F191" s="115"/>
    </row>
    <row r="192" spans="1:6" s="80" customFormat="1" ht="5.65" customHeight="1" x14ac:dyDescent="0.25">
      <c r="A192" s="71"/>
      <c r="B192" s="28"/>
      <c r="C192" s="25"/>
      <c r="D192" s="25"/>
      <c r="E192" s="116"/>
      <c r="F192" s="116"/>
    </row>
    <row r="193" spans="1:6" s="30" customFormat="1" ht="45" x14ac:dyDescent="0.25">
      <c r="A193" s="61" t="s">
        <v>12</v>
      </c>
      <c r="B193" s="26" t="s">
        <v>785</v>
      </c>
      <c r="C193" s="19" t="s">
        <v>7</v>
      </c>
      <c r="D193" s="31">
        <v>3</v>
      </c>
      <c r="E193" s="31"/>
      <c r="F193" s="31"/>
    </row>
    <row r="194" spans="1:6" s="30" customFormat="1" ht="5.65" customHeight="1" x14ac:dyDescent="0.25">
      <c r="A194" s="78"/>
      <c r="B194" s="27"/>
      <c r="C194" s="91"/>
      <c r="D194" s="91"/>
      <c r="E194" s="115"/>
      <c r="F194" s="115"/>
    </row>
    <row r="195" spans="1:6" s="80" customFormat="1" ht="5.65" customHeight="1" x14ac:dyDescent="0.25">
      <c r="A195" s="71"/>
      <c r="B195" s="28"/>
      <c r="C195" s="25"/>
      <c r="D195" s="25"/>
      <c r="E195" s="116"/>
      <c r="F195" s="116"/>
    </row>
    <row r="196" spans="1:6" s="30" customFormat="1" ht="150" x14ac:dyDescent="0.25">
      <c r="A196" s="61" t="s">
        <v>13</v>
      </c>
      <c r="B196" s="26" t="s">
        <v>289</v>
      </c>
      <c r="C196" s="19" t="s">
        <v>7</v>
      </c>
      <c r="D196" s="31">
        <v>3</v>
      </c>
      <c r="E196" s="31"/>
      <c r="F196" s="31"/>
    </row>
    <row r="197" spans="1:6" s="30" customFormat="1" ht="5.65" customHeight="1" x14ac:dyDescent="0.25">
      <c r="A197" s="78"/>
      <c r="B197" s="27"/>
      <c r="C197" s="91"/>
      <c r="D197" s="91"/>
      <c r="E197" s="115"/>
      <c r="F197" s="115"/>
    </row>
    <row r="198" spans="1:6" s="80" customFormat="1" ht="5.65" customHeight="1" x14ac:dyDescent="0.25">
      <c r="A198" s="71"/>
      <c r="B198" s="28"/>
      <c r="C198" s="25"/>
      <c r="D198" s="25"/>
      <c r="E198" s="116"/>
      <c r="F198" s="116"/>
    </row>
    <row r="199" spans="1:6" s="30" customFormat="1" x14ac:dyDescent="0.25">
      <c r="A199" s="61" t="s">
        <v>15</v>
      </c>
      <c r="B199" s="26" t="s">
        <v>22</v>
      </c>
      <c r="C199" s="19" t="s">
        <v>689</v>
      </c>
      <c r="D199" s="137">
        <v>0.1</v>
      </c>
      <c r="E199" s="116"/>
      <c r="F199" s="31"/>
    </row>
    <row r="200" spans="1:6" s="30" customFormat="1" ht="5.65" customHeight="1" x14ac:dyDescent="0.25">
      <c r="A200" s="78"/>
      <c r="B200" s="27"/>
      <c r="C200" s="91"/>
      <c r="D200" s="91"/>
      <c r="E200" s="115"/>
      <c r="F200" s="115"/>
    </row>
    <row r="201" spans="1:6" s="80" customFormat="1" ht="5.65" customHeight="1" x14ac:dyDescent="0.25">
      <c r="A201" s="71"/>
      <c r="B201" s="28"/>
      <c r="C201" s="25"/>
      <c r="D201" s="25"/>
      <c r="E201" s="116"/>
      <c r="F201" s="116"/>
    </row>
    <row r="202" spans="1:6" s="30" customFormat="1" ht="18" customHeight="1" x14ac:dyDescent="0.25">
      <c r="A202" s="81"/>
      <c r="B202" s="113" t="s">
        <v>750</v>
      </c>
      <c r="C202" s="113"/>
      <c r="D202" s="113"/>
      <c r="E202" s="119"/>
      <c r="F202" s="120"/>
    </row>
    <row r="203" spans="1:6" s="30" customFormat="1" x14ac:dyDescent="0.25">
      <c r="A203" s="61"/>
      <c r="B203" s="83"/>
      <c r="C203" s="19"/>
      <c r="D203" s="31"/>
      <c r="E203" s="31"/>
      <c r="F203" s="31"/>
    </row>
    <row r="204" spans="1:6" s="80" customFormat="1" x14ac:dyDescent="0.25">
      <c r="A204" s="61"/>
      <c r="C204" s="30"/>
      <c r="D204" s="31"/>
      <c r="E204" s="31"/>
      <c r="F204" s="31"/>
    </row>
    <row r="205" spans="1:6" s="80" customFormat="1" x14ac:dyDescent="0.25">
      <c r="A205" s="61"/>
      <c r="C205" s="30"/>
      <c r="D205" s="31"/>
      <c r="E205" s="31"/>
      <c r="F205" s="31"/>
    </row>
    <row r="206" spans="1:6" s="80" customFormat="1" x14ac:dyDescent="0.25">
      <c r="A206" s="61"/>
      <c r="C206" s="30"/>
      <c r="D206" s="31"/>
      <c r="E206" s="31"/>
      <c r="F206" s="31"/>
    </row>
    <row r="207" spans="1:6" s="80" customFormat="1" x14ac:dyDescent="0.25">
      <c r="A207" s="61"/>
      <c r="C207" s="30"/>
      <c r="D207" s="31"/>
      <c r="E207" s="31"/>
      <c r="F207" s="31"/>
    </row>
    <row r="208" spans="1:6" s="80" customFormat="1" x14ac:dyDescent="0.25">
      <c r="A208" s="61"/>
      <c r="C208" s="30"/>
      <c r="D208" s="31"/>
      <c r="E208" s="31"/>
      <c r="F208" s="31"/>
    </row>
    <row r="209" spans="1:6" s="80" customFormat="1" x14ac:dyDescent="0.25">
      <c r="A209" s="61"/>
      <c r="C209" s="30"/>
      <c r="D209" s="31"/>
      <c r="E209" s="31"/>
      <c r="F209" s="31"/>
    </row>
    <row r="210" spans="1:6" s="80" customFormat="1" x14ac:dyDescent="0.25">
      <c r="A210" s="61"/>
      <c r="C210" s="30"/>
      <c r="D210" s="31"/>
      <c r="E210" s="31"/>
      <c r="F210" s="31"/>
    </row>
    <row r="211" spans="1:6" s="80" customFormat="1" x14ac:dyDescent="0.25">
      <c r="A211" s="61"/>
      <c r="C211" s="30"/>
      <c r="D211" s="31"/>
      <c r="E211" s="31"/>
      <c r="F211" s="31"/>
    </row>
    <row r="212" spans="1:6" s="80" customFormat="1" x14ac:dyDescent="0.25">
      <c r="A212" s="61"/>
      <c r="C212" s="30"/>
      <c r="D212" s="31"/>
      <c r="E212" s="31"/>
      <c r="F212" s="31"/>
    </row>
    <row r="213" spans="1:6" s="80" customFormat="1" x14ac:dyDescent="0.25">
      <c r="A213" s="61"/>
      <c r="C213" s="30"/>
      <c r="D213" s="31"/>
      <c r="E213" s="31"/>
      <c r="F213" s="31"/>
    </row>
    <row r="214" spans="1:6" s="80" customFormat="1" x14ac:dyDescent="0.25">
      <c r="A214" s="61"/>
      <c r="C214" s="30"/>
      <c r="D214" s="31"/>
      <c r="E214" s="31"/>
      <c r="F214" s="31"/>
    </row>
    <row r="215" spans="1:6" s="80" customFormat="1" x14ac:dyDescent="0.25">
      <c r="A215" s="61"/>
      <c r="C215" s="30"/>
      <c r="D215" s="31"/>
      <c r="E215" s="31"/>
      <c r="F215" s="31"/>
    </row>
    <row r="216" spans="1:6" s="80" customFormat="1" x14ac:dyDescent="0.25">
      <c r="A216" s="61"/>
      <c r="C216" s="30"/>
      <c r="D216" s="31"/>
      <c r="E216" s="31"/>
      <c r="F216" s="31"/>
    </row>
    <row r="217" spans="1:6" s="80" customFormat="1" x14ac:dyDescent="0.25">
      <c r="A217" s="61"/>
      <c r="C217" s="30"/>
      <c r="D217" s="31"/>
      <c r="E217" s="31"/>
      <c r="F217" s="31"/>
    </row>
    <row r="218" spans="1:6" s="80" customFormat="1" x14ac:dyDescent="0.25">
      <c r="A218" s="61"/>
      <c r="C218" s="30"/>
      <c r="D218" s="31"/>
      <c r="E218" s="31"/>
      <c r="F218" s="31"/>
    </row>
    <row r="219" spans="1:6" s="80" customFormat="1" x14ac:dyDescent="0.25">
      <c r="A219" s="61"/>
      <c r="C219" s="30"/>
      <c r="D219" s="31"/>
      <c r="E219" s="31"/>
      <c r="F219" s="31"/>
    </row>
    <row r="220" spans="1:6" s="80" customFormat="1" x14ac:dyDescent="0.25">
      <c r="A220" s="61"/>
      <c r="C220" s="30"/>
      <c r="D220" s="31"/>
      <c r="E220" s="31"/>
      <c r="F220" s="31"/>
    </row>
    <row r="221" spans="1:6" s="80" customFormat="1" x14ac:dyDescent="0.25">
      <c r="A221" s="61"/>
      <c r="C221" s="30"/>
      <c r="D221" s="31"/>
      <c r="E221" s="31"/>
      <c r="F221" s="31"/>
    </row>
    <row r="222" spans="1:6" s="80" customFormat="1" x14ac:dyDescent="0.25">
      <c r="A222" s="61"/>
      <c r="C222" s="30"/>
      <c r="D222" s="31"/>
      <c r="E222" s="31"/>
      <c r="F222" s="31"/>
    </row>
    <row r="223" spans="1:6" s="80" customFormat="1" x14ac:dyDescent="0.25">
      <c r="A223" s="61"/>
      <c r="C223" s="30"/>
      <c r="D223" s="31"/>
      <c r="E223" s="31"/>
      <c r="F223" s="31"/>
    </row>
    <row r="224" spans="1:6" s="80" customFormat="1" x14ac:dyDescent="0.25">
      <c r="A224" s="61"/>
      <c r="C224" s="30"/>
      <c r="D224" s="31"/>
      <c r="E224" s="31"/>
      <c r="F224" s="31"/>
    </row>
    <row r="225" spans="1:6" s="80" customFormat="1" x14ac:dyDescent="0.25">
      <c r="A225" s="61"/>
      <c r="C225" s="30"/>
      <c r="D225" s="31"/>
      <c r="E225" s="31"/>
      <c r="F225" s="31"/>
    </row>
    <row r="226" spans="1:6" s="80" customFormat="1" x14ac:dyDescent="0.25">
      <c r="A226" s="61"/>
      <c r="C226" s="30"/>
      <c r="D226" s="31"/>
      <c r="E226" s="31"/>
      <c r="F226" s="31"/>
    </row>
    <row r="227" spans="1:6" s="80" customFormat="1" x14ac:dyDescent="0.25">
      <c r="A227" s="61"/>
      <c r="C227" s="30"/>
      <c r="D227" s="31"/>
      <c r="E227" s="31"/>
      <c r="F227" s="31"/>
    </row>
    <row r="228" spans="1:6" s="80" customFormat="1" x14ac:dyDescent="0.25">
      <c r="A228" s="61"/>
      <c r="C228" s="30"/>
      <c r="D228" s="31"/>
      <c r="E228" s="31"/>
      <c r="F228" s="31"/>
    </row>
    <row r="229" spans="1:6" s="80" customFormat="1" x14ac:dyDescent="0.25">
      <c r="A229" s="61"/>
      <c r="C229" s="30"/>
      <c r="D229" s="31"/>
      <c r="E229" s="31"/>
      <c r="F229" s="31"/>
    </row>
    <row r="230" spans="1:6" s="80" customFormat="1" x14ac:dyDescent="0.25">
      <c r="A230" s="61"/>
      <c r="C230" s="30"/>
      <c r="D230" s="31"/>
      <c r="E230" s="31"/>
      <c r="F230" s="31"/>
    </row>
    <row r="231" spans="1:6" s="80" customFormat="1" x14ac:dyDescent="0.25">
      <c r="A231" s="61"/>
      <c r="C231" s="30"/>
      <c r="D231" s="31"/>
      <c r="E231" s="31"/>
      <c r="F231" s="31"/>
    </row>
    <row r="232" spans="1:6" s="80" customFormat="1" x14ac:dyDescent="0.25">
      <c r="A232" s="61"/>
      <c r="C232" s="30"/>
      <c r="D232" s="31"/>
      <c r="E232" s="31"/>
      <c r="F232" s="31"/>
    </row>
    <row r="233" spans="1:6" s="80" customFormat="1" x14ac:dyDescent="0.25">
      <c r="A233" s="61"/>
      <c r="C233" s="30"/>
      <c r="D233" s="31"/>
      <c r="E233" s="31"/>
      <c r="F233" s="31"/>
    </row>
    <row r="234" spans="1:6" s="80" customFormat="1" x14ac:dyDescent="0.25">
      <c r="A234" s="61"/>
      <c r="C234" s="30"/>
      <c r="D234" s="31"/>
      <c r="E234" s="31"/>
      <c r="F234" s="31"/>
    </row>
    <row r="235" spans="1:6" s="80" customFormat="1" x14ac:dyDescent="0.25">
      <c r="A235" s="61"/>
      <c r="C235" s="30"/>
      <c r="D235" s="31"/>
      <c r="E235" s="31"/>
      <c r="F235" s="31"/>
    </row>
    <row r="236" spans="1:6" s="80" customFormat="1" x14ac:dyDescent="0.25">
      <c r="A236" s="61"/>
      <c r="C236" s="30"/>
      <c r="D236" s="31"/>
      <c r="E236" s="31"/>
      <c r="F236" s="31"/>
    </row>
    <row r="237" spans="1:6" s="80" customFormat="1" x14ac:dyDescent="0.25">
      <c r="A237" s="61"/>
      <c r="C237" s="30"/>
      <c r="D237" s="31"/>
      <c r="E237" s="31"/>
      <c r="F237" s="31"/>
    </row>
    <row r="238" spans="1:6" s="80" customFormat="1" x14ac:dyDescent="0.25">
      <c r="A238" s="61"/>
      <c r="C238" s="30"/>
      <c r="D238" s="31"/>
      <c r="E238" s="31"/>
      <c r="F238" s="31"/>
    </row>
    <row r="239" spans="1:6" s="80" customFormat="1" x14ac:dyDescent="0.25">
      <c r="A239" s="61"/>
      <c r="C239" s="30"/>
      <c r="D239" s="31"/>
      <c r="E239" s="31"/>
      <c r="F239" s="31"/>
    </row>
    <row r="240" spans="1:6" s="80" customFormat="1" x14ac:dyDescent="0.25">
      <c r="A240" s="61"/>
      <c r="C240" s="30"/>
      <c r="D240" s="31"/>
      <c r="E240" s="31"/>
      <c r="F240" s="31"/>
    </row>
    <row r="241" spans="1:6" s="80" customFormat="1" x14ac:dyDescent="0.25">
      <c r="A241" s="61"/>
      <c r="C241" s="30"/>
      <c r="D241" s="31"/>
      <c r="E241" s="31"/>
      <c r="F241" s="31"/>
    </row>
    <row r="242" spans="1:6" s="80" customFormat="1" x14ac:dyDescent="0.25">
      <c r="A242" s="61"/>
      <c r="C242" s="30"/>
      <c r="D242" s="31"/>
      <c r="E242" s="31"/>
      <c r="F242" s="31"/>
    </row>
    <row r="243" spans="1:6" s="80" customFormat="1" x14ac:dyDescent="0.25">
      <c r="A243" s="61"/>
      <c r="C243" s="30"/>
      <c r="D243" s="31"/>
      <c r="E243" s="31"/>
      <c r="F243" s="31"/>
    </row>
    <row r="244" spans="1:6" s="80" customFormat="1" x14ac:dyDescent="0.25">
      <c r="A244" s="61"/>
      <c r="C244" s="30"/>
      <c r="D244" s="31"/>
      <c r="E244" s="31"/>
      <c r="F244" s="31"/>
    </row>
    <row r="245" spans="1:6" s="80" customFormat="1" x14ac:dyDescent="0.25">
      <c r="A245" s="61"/>
      <c r="C245" s="30"/>
      <c r="D245" s="31"/>
      <c r="E245" s="31"/>
      <c r="F245" s="31"/>
    </row>
    <row r="246" spans="1:6" s="80" customFormat="1" x14ac:dyDescent="0.25">
      <c r="A246" s="61"/>
      <c r="C246" s="30"/>
      <c r="D246" s="31"/>
      <c r="E246" s="31"/>
      <c r="F246" s="31"/>
    </row>
    <row r="247" spans="1:6" s="80" customFormat="1" x14ac:dyDescent="0.25">
      <c r="A247" s="61"/>
      <c r="C247" s="30"/>
      <c r="D247" s="31"/>
      <c r="E247" s="31"/>
      <c r="F247" s="31"/>
    </row>
    <row r="248" spans="1:6" s="80" customFormat="1" x14ac:dyDescent="0.25">
      <c r="A248" s="61"/>
      <c r="C248" s="30"/>
      <c r="D248" s="31"/>
      <c r="E248" s="31"/>
      <c r="F248" s="31"/>
    </row>
    <row r="249" spans="1:6" s="80" customFormat="1" x14ac:dyDescent="0.25">
      <c r="A249" s="61"/>
      <c r="C249" s="30"/>
      <c r="D249" s="31"/>
      <c r="E249" s="31"/>
      <c r="F249" s="31"/>
    </row>
    <row r="250" spans="1:6" s="80" customFormat="1" x14ac:dyDescent="0.25">
      <c r="A250" s="61"/>
      <c r="C250" s="30"/>
      <c r="D250" s="31"/>
      <c r="E250" s="31"/>
      <c r="F250" s="31"/>
    </row>
    <row r="251" spans="1:6" s="80" customFormat="1" x14ac:dyDescent="0.25">
      <c r="A251" s="61"/>
      <c r="C251" s="30"/>
      <c r="D251" s="31"/>
      <c r="E251" s="31"/>
      <c r="F251" s="31"/>
    </row>
    <row r="252" spans="1:6" s="80" customFormat="1" x14ac:dyDescent="0.25">
      <c r="A252" s="61"/>
      <c r="C252" s="30"/>
      <c r="D252" s="31"/>
      <c r="E252" s="31"/>
      <c r="F252" s="31"/>
    </row>
    <row r="253" spans="1:6" s="80" customFormat="1" x14ac:dyDescent="0.25">
      <c r="A253" s="61"/>
      <c r="C253" s="30"/>
      <c r="D253" s="31"/>
      <c r="E253" s="31"/>
      <c r="F253" s="31"/>
    </row>
    <row r="254" spans="1:6" s="80" customFormat="1" x14ac:dyDescent="0.25">
      <c r="A254" s="61"/>
      <c r="C254" s="30"/>
      <c r="D254" s="31"/>
      <c r="E254" s="31"/>
      <c r="F254" s="31"/>
    </row>
    <row r="255" spans="1:6" s="80" customFormat="1" x14ac:dyDescent="0.25">
      <c r="A255" s="61"/>
      <c r="C255" s="30"/>
      <c r="D255" s="31"/>
      <c r="E255" s="31"/>
      <c r="F255" s="31"/>
    </row>
    <row r="256" spans="1:6" s="80" customFormat="1" x14ac:dyDescent="0.25">
      <c r="A256" s="61"/>
      <c r="C256" s="30"/>
      <c r="D256" s="31"/>
      <c r="E256" s="31"/>
      <c r="F256" s="31"/>
    </row>
    <row r="257" spans="1:6" s="80" customFormat="1" x14ac:dyDescent="0.25">
      <c r="A257" s="61"/>
      <c r="C257" s="30"/>
      <c r="D257" s="31"/>
      <c r="E257" s="31"/>
      <c r="F257" s="31"/>
    </row>
    <row r="258" spans="1:6" s="80" customFormat="1" x14ac:dyDescent="0.25">
      <c r="A258" s="61"/>
      <c r="C258" s="30"/>
      <c r="D258" s="31"/>
      <c r="E258" s="31"/>
      <c r="F258" s="31"/>
    </row>
    <row r="259" spans="1:6" s="80" customFormat="1" x14ac:dyDescent="0.25">
      <c r="A259" s="61"/>
      <c r="C259" s="30"/>
      <c r="D259" s="31"/>
      <c r="E259" s="31"/>
      <c r="F259" s="31"/>
    </row>
    <row r="260" spans="1:6" s="80" customFormat="1" x14ac:dyDescent="0.25">
      <c r="A260" s="61"/>
      <c r="C260" s="30"/>
      <c r="D260" s="31"/>
      <c r="E260" s="31"/>
      <c r="F260" s="31"/>
    </row>
    <row r="261" spans="1:6" s="80" customFormat="1" x14ac:dyDescent="0.25">
      <c r="A261" s="61"/>
      <c r="C261" s="30"/>
      <c r="D261" s="31"/>
      <c r="E261" s="31"/>
      <c r="F261" s="31"/>
    </row>
    <row r="262" spans="1:6" s="80" customFormat="1" x14ac:dyDescent="0.25">
      <c r="A262" s="61"/>
      <c r="C262" s="30"/>
      <c r="D262" s="31"/>
      <c r="E262" s="31"/>
      <c r="F262" s="31"/>
    </row>
    <row r="263" spans="1:6" s="80" customFormat="1" x14ac:dyDescent="0.25">
      <c r="A263" s="61"/>
      <c r="C263" s="30"/>
      <c r="D263" s="31"/>
      <c r="E263" s="31"/>
      <c r="F263" s="31"/>
    </row>
    <row r="264" spans="1:6" s="80" customFormat="1" x14ac:dyDescent="0.25">
      <c r="A264" s="61"/>
      <c r="C264" s="30"/>
      <c r="D264" s="31"/>
      <c r="E264" s="31"/>
      <c r="F264" s="31"/>
    </row>
    <row r="265" spans="1:6" s="80" customFormat="1" x14ac:dyDescent="0.25">
      <c r="A265" s="61"/>
      <c r="C265" s="30"/>
      <c r="D265" s="31"/>
      <c r="E265" s="31"/>
      <c r="F265" s="31"/>
    </row>
    <row r="266" spans="1:6" s="80" customFormat="1" x14ac:dyDescent="0.25">
      <c r="A266" s="61"/>
      <c r="C266" s="30"/>
      <c r="D266" s="31"/>
      <c r="E266" s="31"/>
      <c r="F266" s="31"/>
    </row>
    <row r="267" spans="1:6" s="80" customFormat="1" x14ac:dyDescent="0.25">
      <c r="A267" s="61"/>
      <c r="C267" s="30"/>
      <c r="D267" s="31"/>
      <c r="E267" s="31"/>
      <c r="F267" s="31"/>
    </row>
    <row r="268" spans="1:6" s="80" customFormat="1" x14ac:dyDescent="0.25">
      <c r="A268" s="61"/>
      <c r="C268" s="30"/>
      <c r="D268" s="31"/>
      <c r="E268" s="31"/>
      <c r="F268" s="31"/>
    </row>
    <row r="269" spans="1:6" s="80" customFormat="1" x14ac:dyDescent="0.25">
      <c r="A269" s="61"/>
      <c r="C269" s="30"/>
      <c r="D269" s="31"/>
      <c r="E269" s="31"/>
      <c r="F269" s="31"/>
    </row>
    <row r="270" spans="1:6" s="80" customFormat="1" x14ac:dyDescent="0.25">
      <c r="A270" s="61"/>
      <c r="C270" s="30"/>
      <c r="D270" s="31"/>
      <c r="E270" s="31"/>
      <c r="F270" s="31"/>
    </row>
    <row r="271" spans="1:6" s="80" customFormat="1" x14ac:dyDescent="0.25">
      <c r="A271" s="61"/>
      <c r="C271" s="30"/>
      <c r="D271" s="31"/>
      <c r="E271" s="31"/>
      <c r="F271" s="31"/>
    </row>
    <row r="272" spans="1:6" s="80" customFormat="1" x14ac:dyDescent="0.25">
      <c r="A272" s="61"/>
      <c r="C272" s="30"/>
      <c r="D272" s="31"/>
      <c r="E272" s="31"/>
      <c r="F272" s="31"/>
    </row>
    <row r="273" spans="1:6" s="80" customFormat="1" x14ac:dyDescent="0.25">
      <c r="A273" s="61"/>
      <c r="C273" s="30"/>
      <c r="D273" s="31"/>
      <c r="E273" s="31"/>
      <c r="F273" s="31"/>
    </row>
    <row r="274" spans="1:6" s="80" customFormat="1" x14ac:dyDescent="0.25">
      <c r="A274" s="61"/>
      <c r="C274" s="30"/>
      <c r="D274" s="31"/>
      <c r="E274" s="31"/>
      <c r="F274" s="31"/>
    </row>
    <row r="275" spans="1:6" s="80" customFormat="1" x14ac:dyDescent="0.25">
      <c r="A275" s="61"/>
      <c r="C275" s="30"/>
      <c r="D275" s="31"/>
      <c r="E275" s="31"/>
      <c r="F275" s="31"/>
    </row>
    <row r="276" spans="1:6" s="80" customFormat="1" x14ac:dyDescent="0.25">
      <c r="A276" s="61"/>
      <c r="C276" s="30"/>
      <c r="D276" s="31"/>
      <c r="E276" s="31"/>
      <c r="F276" s="31"/>
    </row>
    <row r="277" spans="1:6" s="80" customFormat="1" x14ac:dyDescent="0.25">
      <c r="A277" s="61"/>
      <c r="C277" s="30"/>
      <c r="D277" s="31"/>
      <c r="E277" s="31"/>
      <c r="F277" s="31"/>
    </row>
    <row r="278" spans="1:6" s="80" customFormat="1" x14ac:dyDescent="0.25">
      <c r="A278" s="61"/>
      <c r="C278" s="30"/>
      <c r="D278" s="31"/>
      <c r="E278" s="31"/>
      <c r="F278" s="31"/>
    </row>
    <row r="279" spans="1:6" s="80" customFormat="1" x14ac:dyDescent="0.25">
      <c r="A279" s="61"/>
      <c r="C279" s="30"/>
      <c r="D279" s="31"/>
      <c r="E279" s="31"/>
      <c r="F279" s="31"/>
    </row>
    <row r="280" spans="1:6" s="80" customFormat="1" x14ac:dyDescent="0.25">
      <c r="A280" s="61"/>
      <c r="C280" s="30"/>
      <c r="D280" s="31"/>
      <c r="E280" s="31"/>
      <c r="F280" s="31"/>
    </row>
    <row r="281" spans="1:6" s="80" customFormat="1" x14ac:dyDescent="0.25">
      <c r="A281" s="61"/>
      <c r="C281" s="30"/>
      <c r="D281" s="31"/>
      <c r="E281" s="31"/>
      <c r="F281" s="31"/>
    </row>
    <row r="282" spans="1:6" s="80" customFormat="1" x14ac:dyDescent="0.25">
      <c r="A282" s="61"/>
      <c r="C282" s="30"/>
      <c r="D282" s="31"/>
      <c r="E282" s="31"/>
      <c r="F282" s="31"/>
    </row>
    <row r="283" spans="1:6" s="80" customFormat="1" x14ac:dyDescent="0.25">
      <c r="A283" s="61"/>
      <c r="C283" s="30"/>
      <c r="D283" s="31"/>
      <c r="E283" s="31"/>
      <c r="F283" s="31"/>
    </row>
    <row r="284" spans="1:6" s="80" customFormat="1" x14ac:dyDescent="0.25">
      <c r="A284" s="61"/>
      <c r="C284" s="30"/>
      <c r="D284" s="31"/>
      <c r="E284" s="31"/>
      <c r="F284" s="31"/>
    </row>
    <row r="285" spans="1:6" s="80" customFormat="1" x14ac:dyDescent="0.25">
      <c r="A285" s="61"/>
      <c r="C285" s="30"/>
      <c r="D285" s="31"/>
      <c r="E285" s="31"/>
      <c r="F285" s="31"/>
    </row>
    <row r="286" spans="1:6" s="80" customFormat="1" x14ac:dyDescent="0.25">
      <c r="A286" s="61"/>
      <c r="C286" s="30"/>
      <c r="D286" s="31"/>
      <c r="E286" s="31"/>
      <c r="F286" s="31"/>
    </row>
    <row r="287" spans="1:6" s="80" customFormat="1" x14ac:dyDescent="0.25">
      <c r="A287" s="61"/>
      <c r="C287" s="30"/>
      <c r="D287" s="31"/>
      <c r="E287" s="31"/>
      <c r="F287" s="31"/>
    </row>
    <row r="288" spans="1:6" s="80" customFormat="1" x14ac:dyDescent="0.25">
      <c r="A288" s="61"/>
      <c r="C288" s="30"/>
      <c r="D288" s="31"/>
      <c r="E288" s="31"/>
      <c r="F288" s="31"/>
    </row>
    <row r="289" spans="1:6" s="80" customFormat="1" x14ac:dyDescent="0.25">
      <c r="A289" s="61"/>
      <c r="C289" s="30"/>
      <c r="D289" s="31"/>
      <c r="E289" s="31"/>
      <c r="F289" s="31"/>
    </row>
    <row r="290" spans="1:6" s="80" customFormat="1" x14ac:dyDescent="0.25">
      <c r="A290" s="61"/>
      <c r="C290" s="30"/>
      <c r="D290" s="31"/>
      <c r="E290" s="31"/>
      <c r="F290" s="31"/>
    </row>
    <row r="291" spans="1:6" s="80" customFormat="1" x14ac:dyDescent="0.25">
      <c r="A291" s="61"/>
      <c r="C291" s="30"/>
      <c r="D291" s="31"/>
      <c r="E291" s="31"/>
      <c r="F291" s="31"/>
    </row>
    <row r="292" spans="1:6" s="80" customFormat="1" x14ac:dyDescent="0.25">
      <c r="A292" s="61"/>
      <c r="C292" s="30"/>
      <c r="D292" s="31"/>
      <c r="E292" s="31"/>
      <c r="F292" s="31"/>
    </row>
    <row r="293" spans="1:6" s="80" customFormat="1" x14ac:dyDescent="0.25">
      <c r="A293" s="61"/>
      <c r="C293" s="30"/>
      <c r="D293" s="31"/>
      <c r="E293" s="31"/>
      <c r="F293" s="31"/>
    </row>
    <row r="294" spans="1:6" s="80" customFormat="1" x14ac:dyDescent="0.25">
      <c r="A294" s="61"/>
      <c r="C294" s="30"/>
      <c r="D294" s="31"/>
      <c r="E294" s="31"/>
      <c r="F294" s="31"/>
    </row>
    <row r="295" spans="1:6" s="80" customFormat="1" x14ac:dyDescent="0.25">
      <c r="A295" s="61"/>
      <c r="C295" s="30"/>
      <c r="D295" s="31"/>
      <c r="E295" s="31"/>
      <c r="F295" s="31"/>
    </row>
    <row r="296" spans="1:6" s="80" customFormat="1" x14ac:dyDescent="0.25">
      <c r="A296" s="61"/>
      <c r="C296" s="30"/>
      <c r="D296" s="31"/>
      <c r="E296" s="31"/>
      <c r="F296" s="31"/>
    </row>
    <row r="297" spans="1:6" s="80" customFormat="1" x14ac:dyDescent="0.25">
      <c r="A297" s="61"/>
      <c r="C297" s="30"/>
      <c r="D297" s="31"/>
      <c r="E297" s="31"/>
      <c r="F297" s="31"/>
    </row>
    <row r="298" spans="1:6" s="80" customFormat="1" x14ac:dyDescent="0.25">
      <c r="A298" s="61"/>
      <c r="C298" s="30"/>
      <c r="D298" s="31"/>
      <c r="E298" s="31"/>
      <c r="F298" s="31"/>
    </row>
    <row r="299" spans="1:6" s="80" customFormat="1" x14ac:dyDescent="0.25">
      <c r="A299" s="61"/>
      <c r="C299" s="30"/>
      <c r="D299" s="31"/>
      <c r="E299" s="31"/>
      <c r="F299" s="31"/>
    </row>
    <row r="300" spans="1:6" s="80" customFormat="1" x14ac:dyDescent="0.25">
      <c r="A300" s="61"/>
      <c r="C300" s="30"/>
      <c r="D300" s="31"/>
      <c r="E300" s="31"/>
      <c r="F300" s="31"/>
    </row>
    <row r="301" spans="1:6" s="80" customFormat="1" x14ac:dyDescent="0.25">
      <c r="A301" s="61"/>
      <c r="C301" s="30"/>
      <c r="D301" s="31"/>
      <c r="E301" s="31"/>
      <c r="F301" s="31"/>
    </row>
    <row r="302" spans="1:6" s="80" customFormat="1" x14ac:dyDescent="0.25">
      <c r="A302" s="61"/>
      <c r="C302" s="30"/>
      <c r="D302" s="31"/>
      <c r="E302" s="31"/>
      <c r="F302" s="31"/>
    </row>
    <row r="303" spans="1:6" s="80" customFormat="1" x14ac:dyDescent="0.25">
      <c r="A303" s="61"/>
      <c r="C303" s="30"/>
      <c r="D303" s="31"/>
      <c r="E303" s="31"/>
      <c r="F303" s="31"/>
    </row>
    <row r="304" spans="1:6" s="80" customFormat="1" x14ac:dyDescent="0.25">
      <c r="A304" s="61"/>
      <c r="C304" s="30"/>
      <c r="D304" s="31"/>
      <c r="E304" s="31"/>
      <c r="F304" s="31"/>
    </row>
    <row r="305" spans="1:6" s="80" customFormat="1" x14ac:dyDescent="0.25">
      <c r="A305" s="61"/>
      <c r="C305" s="30"/>
      <c r="D305" s="31"/>
      <c r="E305" s="31"/>
      <c r="F305" s="31"/>
    </row>
    <row r="306" spans="1:6" s="80" customFormat="1" x14ac:dyDescent="0.25">
      <c r="A306" s="61"/>
      <c r="C306" s="30"/>
      <c r="D306" s="31"/>
      <c r="E306" s="31"/>
      <c r="F306" s="31"/>
    </row>
    <row r="307" spans="1:6" s="80" customFormat="1" x14ac:dyDescent="0.25">
      <c r="A307" s="61"/>
      <c r="C307" s="30"/>
      <c r="D307" s="31"/>
      <c r="E307" s="31"/>
      <c r="F307" s="31"/>
    </row>
    <row r="308" spans="1:6" s="80" customFormat="1" x14ac:dyDescent="0.25">
      <c r="A308" s="61"/>
      <c r="C308" s="30"/>
      <c r="D308" s="31"/>
      <c r="E308" s="31"/>
      <c r="F308" s="31"/>
    </row>
    <row r="309" spans="1:6" s="80" customFormat="1" x14ac:dyDescent="0.25">
      <c r="A309" s="61"/>
      <c r="C309" s="30"/>
      <c r="D309" s="31"/>
      <c r="E309" s="31"/>
      <c r="F309" s="31"/>
    </row>
    <row r="310" spans="1:6" s="80" customFormat="1" x14ac:dyDescent="0.25">
      <c r="A310" s="61"/>
      <c r="C310" s="30"/>
      <c r="D310" s="31"/>
      <c r="E310" s="31"/>
      <c r="F310" s="31"/>
    </row>
    <row r="311" spans="1:6" s="80" customFormat="1" x14ac:dyDescent="0.25">
      <c r="A311" s="61"/>
      <c r="C311" s="30"/>
      <c r="D311" s="31"/>
      <c r="E311" s="31"/>
      <c r="F311" s="31"/>
    </row>
    <row r="312" spans="1:6" s="80" customFormat="1" x14ac:dyDescent="0.25">
      <c r="A312" s="61"/>
      <c r="C312" s="30"/>
      <c r="D312" s="31"/>
      <c r="E312" s="31"/>
      <c r="F312" s="31"/>
    </row>
    <row r="313" spans="1:6" s="80" customFormat="1" x14ac:dyDescent="0.25">
      <c r="A313" s="61"/>
      <c r="C313" s="30"/>
      <c r="D313" s="31"/>
      <c r="E313" s="31"/>
      <c r="F313" s="31"/>
    </row>
    <row r="314" spans="1:6" s="80" customFormat="1" x14ac:dyDescent="0.25">
      <c r="A314" s="61"/>
      <c r="C314" s="30"/>
      <c r="D314" s="31"/>
      <c r="E314" s="31"/>
      <c r="F314" s="31"/>
    </row>
    <row r="315" spans="1:6" s="80" customFormat="1" x14ac:dyDescent="0.25">
      <c r="A315" s="61"/>
      <c r="C315" s="30"/>
      <c r="D315" s="31"/>
      <c r="E315" s="31"/>
      <c r="F315" s="31"/>
    </row>
    <row r="316" spans="1:6" s="80" customFormat="1" x14ac:dyDescent="0.25">
      <c r="A316" s="61"/>
      <c r="C316" s="30"/>
      <c r="D316" s="31"/>
      <c r="E316" s="31"/>
      <c r="F316" s="31"/>
    </row>
    <row r="317" spans="1:6" s="80" customFormat="1" x14ac:dyDescent="0.25">
      <c r="A317" s="61"/>
      <c r="C317" s="30"/>
      <c r="D317" s="31"/>
      <c r="E317" s="31"/>
      <c r="F317" s="31"/>
    </row>
    <row r="318" spans="1:6" s="80" customFormat="1" x14ac:dyDescent="0.25">
      <c r="A318" s="61"/>
      <c r="C318" s="30"/>
      <c r="D318" s="31"/>
      <c r="E318" s="31"/>
      <c r="F318" s="31"/>
    </row>
    <row r="319" spans="1:6" s="80" customFormat="1" x14ac:dyDescent="0.25">
      <c r="A319" s="61"/>
      <c r="C319" s="30"/>
      <c r="D319" s="31"/>
      <c r="E319" s="31"/>
      <c r="F319" s="31"/>
    </row>
    <row r="320" spans="1:6" s="80" customFormat="1" x14ac:dyDescent="0.25">
      <c r="A320" s="61"/>
      <c r="C320" s="30"/>
      <c r="D320" s="31"/>
      <c r="E320" s="31"/>
      <c r="F320" s="31"/>
    </row>
    <row r="321" spans="1:6" s="80" customFormat="1" x14ac:dyDescent="0.25">
      <c r="A321" s="61"/>
      <c r="C321" s="30"/>
      <c r="D321" s="31"/>
      <c r="E321" s="31"/>
      <c r="F321" s="31"/>
    </row>
    <row r="322" spans="1:6" s="80" customFormat="1" x14ac:dyDescent="0.25">
      <c r="A322" s="61"/>
      <c r="C322" s="30"/>
      <c r="D322" s="31"/>
      <c r="E322" s="31"/>
      <c r="F322" s="31"/>
    </row>
    <row r="323" spans="1:6" s="80" customFormat="1" x14ac:dyDescent="0.25">
      <c r="A323" s="61"/>
      <c r="C323" s="30"/>
      <c r="D323" s="31"/>
      <c r="E323" s="31"/>
      <c r="F323" s="31"/>
    </row>
    <row r="324" spans="1:6" s="80" customFormat="1" x14ac:dyDescent="0.25">
      <c r="A324" s="61"/>
      <c r="C324" s="30"/>
      <c r="D324" s="31"/>
      <c r="E324" s="31"/>
      <c r="F324" s="31"/>
    </row>
    <row r="325" spans="1:6" s="80" customFormat="1" x14ac:dyDescent="0.25">
      <c r="A325" s="61"/>
      <c r="C325" s="30"/>
      <c r="D325" s="31"/>
      <c r="E325" s="31"/>
      <c r="F325" s="31"/>
    </row>
    <row r="326" spans="1:6" s="80" customFormat="1" x14ac:dyDescent="0.25">
      <c r="A326" s="61"/>
      <c r="C326" s="30"/>
      <c r="D326" s="31"/>
      <c r="E326" s="31"/>
      <c r="F326" s="31"/>
    </row>
    <row r="327" spans="1:6" s="80" customFormat="1" x14ac:dyDescent="0.25">
      <c r="A327" s="61"/>
      <c r="C327" s="30"/>
      <c r="D327" s="31"/>
      <c r="E327" s="31"/>
      <c r="F327" s="31"/>
    </row>
    <row r="328" spans="1:6" s="80" customFormat="1" x14ac:dyDescent="0.25">
      <c r="A328" s="61"/>
      <c r="C328" s="30"/>
      <c r="D328" s="31"/>
      <c r="E328" s="31"/>
      <c r="F328" s="31"/>
    </row>
    <row r="329" spans="1:6" s="80" customFormat="1" x14ac:dyDescent="0.25">
      <c r="A329" s="61"/>
      <c r="C329" s="30"/>
      <c r="D329" s="31"/>
      <c r="E329" s="31"/>
      <c r="F329" s="31"/>
    </row>
    <row r="330" spans="1:6" s="80" customFormat="1" x14ac:dyDescent="0.25">
      <c r="A330" s="61"/>
      <c r="C330" s="30"/>
      <c r="D330" s="31"/>
      <c r="E330" s="31"/>
      <c r="F330" s="31"/>
    </row>
    <row r="331" spans="1:6" s="80" customFormat="1" x14ac:dyDescent="0.25">
      <c r="A331" s="61"/>
      <c r="C331" s="30"/>
      <c r="D331" s="31"/>
      <c r="E331" s="31"/>
      <c r="F331" s="31"/>
    </row>
    <row r="332" spans="1:6" s="80" customFormat="1" x14ac:dyDescent="0.25">
      <c r="A332" s="61"/>
      <c r="C332" s="30"/>
      <c r="D332" s="31"/>
      <c r="E332" s="31"/>
      <c r="F332" s="31"/>
    </row>
    <row r="333" spans="1:6" s="80" customFormat="1" x14ac:dyDescent="0.25">
      <c r="A333" s="61"/>
      <c r="C333" s="30"/>
      <c r="D333" s="31"/>
      <c r="E333" s="31"/>
      <c r="F333" s="31"/>
    </row>
    <row r="334" spans="1:6" s="80" customFormat="1" x14ac:dyDescent="0.25">
      <c r="A334" s="61"/>
      <c r="C334" s="30"/>
      <c r="D334" s="31"/>
      <c r="E334" s="31"/>
      <c r="F334" s="31"/>
    </row>
    <row r="335" spans="1:6" s="80" customFormat="1" x14ac:dyDescent="0.25">
      <c r="A335" s="61"/>
      <c r="C335" s="30"/>
      <c r="D335" s="31"/>
      <c r="E335" s="31"/>
      <c r="F335" s="31"/>
    </row>
    <row r="336" spans="1:6" s="80" customFormat="1" x14ac:dyDescent="0.25">
      <c r="A336" s="61"/>
      <c r="C336" s="30"/>
      <c r="D336" s="31"/>
      <c r="E336" s="31"/>
      <c r="F336" s="31"/>
    </row>
    <row r="337" spans="1:6" s="80" customFormat="1" x14ac:dyDescent="0.25">
      <c r="A337" s="61"/>
      <c r="C337" s="30"/>
      <c r="D337" s="31"/>
      <c r="E337" s="31"/>
      <c r="F337" s="31"/>
    </row>
    <row r="338" spans="1:6" s="80" customFormat="1" x14ac:dyDescent="0.25">
      <c r="A338" s="61"/>
      <c r="C338" s="30"/>
      <c r="D338" s="31"/>
      <c r="E338" s="31"/>
      <c r="F338" s="31"/>
    </row>
    <row r="339" spans="1:6" s="80" customFormat="1" x14ac:dyDescent="0.25">
      <c r="A339" s="61"/>
      <c r="C339" s="30"/>
      <c r="D339" s="31"/>
      <c r="E339" s="31"/>
      <c r="F339" s="31"/>
    </row>
    <row r="340" spans="1:6" s="80" customFormat="1" x14ac:dyDescent="0.25">
      <c r="A340" s="61"/>
      <c r="C340" s="30"/>
      <c r="D340" s="31"/>
      <c r="E340" s="31"/>
      <c r="F340" s="31"/>
    </row>
    <row r="341" spans="1:6" s="80" customFormat="1" x14ac:dyDescent="0.25">
      <c r="A341" s="61"/>
      <c r="C341" s="30"/>
      <c r="D341" s="31"/>
      <c r="E341" s="31"/>
      <c r="F341" s="31"/>
    </row>
    <row r="342" spans="1:6" s="80" customFormat="1" x14ac:dyDescent="0.25">
      <c r="A342" s="61"/>
      <c r="C342" s="30"/>
      <c r="D342" s="31"/>
      <c r="E342" s="31"/>
      <c r="F342" s="31"/>
    </row>
    <row r="343" spans="1:6" s="80" customFormat="1" x14ac:dyDescent="0.25">
      <c r="A343" s="61"/>
      <c r="C343" s="30"/>
      <c r="D343" s="31"/>
      <c r="E343" s="31"/>
      <c r="F343" s="31"/>
    </row>
    <row r="344" spans="1:6" s="80" customFormat="1" x14ac:dyDescent="0.25">
      <c r="A344" s="61"/>
      <c r="C344" s="30"/>
      <c r="D344" s="31"/>
      <c r="E344" s="31"/>
      <c r="F344" s="31"/>
    </row>
    <row r="345" spans="1:6" s="80" customFormat="1" x14ac:dyDescent="0.25">
      <c r="A345" s="61"/>
      <c r="C345" s="30"/>
      <c r="D345" s="31"/>
      <c r="E345" s="31"/>
      <c r="F345" s="31"/>
    </row>
    <row r="346" spans="1:6" s="80" customFormat="1" x14ac:dyDescent="0.25">
      <c r="A346" s="61"/>
      <c r="C346" s="30"/>
      <c r="D346" s="31"/>
      <c r="E346" s="31"/>
      <c r="F346" s="31"/>
    </row>
    <row r="347" spans="1:6" s="80" customFormat="1" x14ac:dyDescent="0.25">
      <c r="A347" s="61"/>
      <c r="C347" s="30"/>
      <c r="D347" s="31"/>
      <c r="E347" s="31"/>
      <c r="F347" s="31"/>
    </row>
    <row r="348" spans="1:6" s="80" customFormat="1" x14ac:dyDescent="0.25">
      <c r="A348" s="61"/>
      <c r="C348" s="30"/>
      <c r="D348" s="31"/>
      <c r="E348" s="31"/>
      <c r="F348" s="31"/>
    </row>
    <row r="349" spans="1:6" s="80" customFormat="1" x14ac:dyDescent="0.25">
      <c r="A349" s="61"/>
      <c r="C349" s="30"/>
      <c r="D349" s="31"/>
      <c r="E349" s="31"/>
      <c r="F349" s="31"/>
    </row>
    <row r="350" spans="1:6" s="80" customFormat="1" x14ac:dyDescent="0.25">
      <c r="A350" s="61"/>
      <c r="C350" s="30"/>
      <c r="D350" s="31"/>
      <c r="E350" s="31"/>
      <c r="F350" s="31"/>
    </row>
    <row r="351" spans="1:6" s="80" customFormat="1" x14ac:dyDescent="0.25">
      <c r="A351" s="61"/>
      <c r="C351" s="30"/>
      <c r="D351" s="31"/>
      <c r="E351" s="31"/>
      <c r="F351" s="31"/>
    </row>
    <row r="352" spans="1:6" s="80" customFormat="1" x14ac:dyDescent="0.25">
      <c r="A352" s="61"/>
      <c r="C352" s="30"/>
      <c r="D352" s="31"/>
      <c r="E352" s="31"/>
      <c r="F352" s="31"/>
    </row>
    <row r="353" spans="1:6" s="80" customFormat="1" x14ac:dyDescent="0.25">
      <c r="A353" s="61"/>
      <c r="C353" s="30"/>
      <c r="D353" s="31"/>
      <c r="E353" s="31"/>
      <c r="F353" s="31"/>
    </row>
    <row r="354" spans="1:6" s="80" customFormat="1" x14ac:dyDescent="0.25">
      <c r="A354" s="61"/>
      <c r="C354" s="30"/>
      <c r="D354" s="31"/>
      <c r="E354" s="31"/>
      <c r="F354" s="31"/>
    </row>
    <row r="355" spans="1:6" s="80" customFormat="1" x14ac:dyDescent="0.25">
      <c r="A355" s="61"/>
      <c r="C355" s="30"/>
      <c r="D355" s="31"/>
      <c r="E355" s="31"/>
      <c r="F355" s="31"/>
    </row>
    <row r="356" spans="1:6" s="80" customFormat="1" x14ac:dyDescent="0.25">
      <c r="A356" s="61"/>
      <c r="C356" s="30"/>
      <c r="D356" s="31"/>
      <c r="E356" s="31"/>
      <c r="F356" s="31"/>
    </row>
    <row r="357" spans="1:6" s="80" customFormat="1" x14ac:dyDescent="0.25">
      <c r="A357" s="61"/>
      <c r="C357" s="30"/>
      <c r="D357" s="31"/>
      <c r="E357" s="31"/>
      <c r="F357" s="31"/>
    </row>
    <row r="358" spans="1:6" s="80" customFormat="1" x14ac:dyDescent="0.25">
      <c r="A358" s="61"/>
      <c r="C358" s="30"/>
      <c r="D358" s="31"/>
      <c r="E358" s="31"/>
      <c r="F358" s="31"/>
    </row>
    <row r="359" spans="1:6" s="80" customFormat="1" x14ac:dyDescent="0.25">
      <c r="A359" s="61"/>
      <c r="C359" s="30"/>
      <c r="D359" s="31"/>
      <c r="E359" s="31"/>
      <c r="F359" s="31"/>
    </row>
    <row r="360" spans="1:6" s="80" customFormat="1" x14ac:dyDescent="0.25">
      <c r="A360" s="61"/>
      <c r="C360" s="30"/>
      <c r="D360" s="31"/>
      <c r="E360" s="31"/>
      <c r="F360" s="31"/>
    </row>
    <row r="361" spans="1:6" s="80" customFormat="1" x14ac:dyDescent="0.25">
      <c r="A361" s="61"/>
      <c r="C361" s="30"/>
      <c r="D361" s="31"/>
      <c r="E361" s="31"/>
      <c r="F361" s="31"/>
    </row>
    <row r="362" spans="1:6" s="80" customFormat="1" x14ac:dyDescent="0.25">
      <c r="A362" s="61"/>
      <c r="C362" s="30"/>
      <c r="D362" s="31"/>
      <c r="E362" s="31"/>
      <c r="F362" s="31"/>
    </row>
    <row r="363" spans="1:6" s="80" customFormat="1" x14ac:dyDescent="0.25">
      <c r="A363" s="61"/>
      <c r="C363" s="30"/>
      <c r="D363" s="31"/>
      <c r="E363" s="31"/>
      <c r="F363" s="31"/>
    </row>
    <row r="364" spans="1:6" s="80" customFormat="1" x14ac:dyDescent="0.25">
      <c r="A364" s="61"/>
      <c r="C364" s="30"/>
      <c r="D364" s="31"/>
      <c r="E364" s="31"/>
      <c r="F364" s="31"/>
    </row>
    <row r="365" spans="1:6" s="80" customFormat="1" x14ac:dyDescent="0.25">
      <c r="A365" s="61"/>
      <c r="C365" s="30"/>
      <c r="D365" s="31"/>
      <c r="E365" s="31"/>
      <c r="F365" s="31"/>
    </row>
    <row r="366" spans="1:6" s="80" customFormat="1" x14ac:dyDescent="0.25">
      <c r="A366" s="61"/>
      <c r="C366" s="30"/>
      <c r="D366" s="31"/>
      <c r="E366" s="31"/>
      <c r="F366" s="31"/>
    </row>
    <row r="367" spans="1:6" s="80" customFormat="1" x14ac:dyDescent="0.25">
      <c r="A367" s="61"/>
      <c r="C367" s="30"/>
      <c r="D367" s="31"/>
      <c r="E367" s="31"/>
      <c r="F367" s="31"/>
    </row>
    <row r="368" spans="1:6" s="80" customFormat="1" x14ac:dyDescent="0.25">
      <c r="A368" s="61"/>
      <c r="C368" s="30"/>
      <c r="D368" s="31"/>
      <c r="E368" s="31"/>
      <c r="F368" s="31"/>
    </row>
    <row r="369" spans="1:6" s="80" customFormat="1" x14ac:dyDescent="0.25">
      <c r="A369" s="61"/>
      <c r="C369" s="30"/>
      <c r="D369" s="31"/>
      <c r="E369" s="31"/>
      <c r="F369" s="31"/>
    </row>
    <row r="370" spans="1:6" s="80" customFormat="1" x14ac:dyDescent="0.25">
      <c r="A370" s="61"/>
      <c r="C370" s="30"/>
      <c r="D370" s="31"/>
      <c r="E370" s="31"/>
      <c r="F370" s="31"/>
    </row>
    <row r="371" spans="1:6" s="80" customFormat="1" x14ac:dyDescent="0.25">
      <c r="A371" s="61"/>
      <c r="C371" s="30"/>
      <c r="D371" s="31"/>
      <c r="E371" s="31"/>
      <c r="F371" s="31"/>
    </row>
    <row r="372" spans="1:6" s="80" customFormat="1" x14ac:dyDescent="0.25">
      <c r="A372" s="61"/>
      <c r="C372" s="30"/>
      <c r="D372" s="31"/>
      <c r="E372" s="31"/>
      <c r="F372" s="31"/>
    </row>
    <row r="373" spans="1:6" s="80" customFormat="1" x14ac:dyDescent="0.25">
      <c r="A373" s="61"/>
      <c r="C373" s="30"/>
      <c r="D373" s="31"/>
      <c r="E373" s="31"/>
      <c r="F373" s="31"/>
    </row>
    <row r="374" spans="1:6" s="80" customFormat="1" x14ac:dyDescent="0.25">
      <c r="A374" s="61"/>
      <c r="C374" s="30"/>
      <c r="D374" s="31"/>
      <c r="E374" s="31"/>
      <c r="F374" s="31"/>
    </row>
    <row r="375" spans="1:6" s="80" customFormat="1" x14ac:dyDescent="0.25">
      <c r="A375" s="61"/>
      <c r="C375" s="30"/>
      <c r="D375" s="31"/>
      <c r="E375" s="31"/>
      <c r="F375" s="31"/>
    </row>
    <row r="376" spans="1:6" s="80" customFormat="1" x14ac:dyDescent="0.25">
      <c r="A376" s="61"/>
      <c r="C376" s="30"/>
      <c r="D376" s="31"/>
      <c r="E376" s="31"/>
      <c r="F376" s="31"/>
    </row>
    <row r="377" spans="1:6" s="80" customFormat="1" x14ac:dyDescent="0.25">
      <c r="A377" s="61"/>
      <c r="C377" s="30"/>
      <c r="D377" s="31"/>
      <c r="E377" s="31"/>
      <c r="F377" s="31"/>
    </row>
    <row r="378" spans="1:6" s="80" customFormat="1" x14ac:dyDescent="0.25">
      <c r="A378" s="61"/>
      <c r="C378" s="30"/>
      <c r="D378" s="31"/>
      <c r="E378" s="31"/>
      <c r="F378" s="31"/>
    </row>
    <row r="379" spans="1:6" s="80" customFormat="1" x14ac:dyDescent="0.25">
      <c r="A379" s="61"/>
      <c r="C379" s="30"/>
      <c r="D379" s="31"/>
      <c r="E379" s="31"/>
      <c r="F379" s="31"/>
    </row>
    <row r="380" spans="1:6" s="80" customFormat="1" x14ac:dyDescent="0.25">
      <c r="A380" s="61"/>
      <c r="C380" s="30"/>
      <c r="D380" s="31"/>
      <c r="E380" s="31"/>
      <c r="F380" s="31"/>
    </row>
    <row r="381" spans="1:6" s="80" customFormat="1" x14ac:dyDescent="0.25">
      <c r="A381" s="61"/>
      <c r="C381" s="30"/>
      <c r="D381" s="31"/>
      <c r="E381" s="31"/>
      <c r="F381" s="31"/>
    </row>
    <row r="382" spans="1:6" s="80" customFormat="1" x14ac:dyDescent="0.25">
      <c r="A382" s="61"/>
      <c r="C382" s="30"/>
      <c r="D382" s="31"/>
      <c r="E382" s="31"/>
      <c r="F382" s="31"/>
    </row>
    <row r="383" spans="1:6" s="80" customFormat="1" x14ac:dyDescent="0.25">
      <c r="A383" s="61"/>
      <c r="C383" s="30"/>
      <c r="D383" s="31"/>
      <c r="E383" s="31"/>
      <c r="F383" s="31"/>
    </row>
    <row r="384" spans="1:6" s="80" customFormat="1" x14ac:dyDescent="0.25">
      <c r="A384" s="61"/>
      <c r="C384" s="30"/>
      <c r="D384" s="31"/>
      <c r="E384" s="31"/>
      <c r="F384" s="31"/>
    </row>
    <row r="385" spans="1:6" s="80" customFormat="1" x14ac:dyDescent="0.25">
      <c r="A385" s="61"/>
      <c r="C385" s="30"/>
      <c r="D385" s="31"/>
      <c r="E385" s="31"/>
      <c r="F385" s="31"/>
    </row>
    <row r="386" spans="1:6" s="80" customFormat="1" x14ac:dyDescent="0.25">
      <c r="A386" s="61"/>
      <c r="C386" s="30"/>
      <c r="D386" s="31"/>
      <c r="E386" s="31"/>
      <c r="F386" s="31"/>
    </row>
    <row r="387" spans="1:6" s="80" customFormat="1" x14ac:dyDescent="0.25">
      <c r="A387" s="61"/>
      <c r="C387" s="30"/>
      <c r="D387" s="31"/>
      <c r="E387" s="31"/>
      <c r="F387" s="31"/>
    </row>
    <row r="388" spans="1:6" s="80" customFormat="1" x14ac:dyDescent="0.25">
      <c r="A388" s="61"/>
      <c r="C388" s="30"/>
      <c r="D388" s="31"/>
      <c r="E388" s="31"/>
      <c r="F388" s="31"/>
    </row>
    <row r="389" spans="1:6" s="80" customFormat="1" x14ac:dyDescent="0.25">
      <c r="A389" s="61"/>
      <c r="C389" s="30"/>
      <c r="D389" s="31"/>
      <c r="E389" s="31"/>
      <c r="F389" s="31"/>
    </row>
    <row r="390" spans="1:6" s="80" customFormat="1" x14ac:dyDescent="0.25">
      <c r="A390" s="61"/>
      <c r="C390" s="30"/>
      <c r="D390" s="31"/>
      <c r="E390" s="31"/>
      <c r="F390" s="31"/>
    </row>
    <row r="391" spans="1:6" s="80" customFormat="1" x14ac:dyDescent="0.25">
      <c r="A391" s="61"/>
      <c r="C391" s="30"/>
      <c r="D391" s="31"/>
      <c r="E391" s="31"/>
      <c r="F391" s="31"/>
    </row>
    <row r="392" spans="1:6" s="80" customFormat="1" x14ac:dyDescent="0.25">
      <c r="A392" s="61"/>
      <c r="C392" s="30"/>
      <c r="D392" s="31"/>
      <c r="E392" s="31"/>
      <c r="F392" s="31"/>
    </row>
    <row r="393" spans="1:6" s="80" customFormat="1" x14ac:dyDescent="0.25">
      <c r="A393" s="61"/>
      <c r="C393" s="30"/>
      <c r="D393" s="31"/>
      <c r="E393" s="31"/>
      <c r="F393" s="31"/>
    </row>
    <row r="394" spans="1:6" s="80" customFormat="1" x14ac:dyDescent="0.25">
      <c r="A394" s="61"/>
      <c r="C394" s="30"/>
      <c r="D394" s="31"/>
      <c r="E394" s="31"/>
      <c r="F394" s="31"/>
    </row>
    <row r="395" spans="1:6" s="80" customFormat="1" x14ac:dyDescent="0.25">
      <c r="A395" s="61"/>
      <c r="C395" s="30"/>
      <c r="D395" s="31"/>
      <c r="E395" s="31"/>
      <c r="F395" s="31"/>
    </row>
    <row r="396" spans="1:6" s="80" customFormat="1" x14ac:dyDescent="0.25">
      <c r="A396" s="61"/>
      <c r="C396" s="30"/>
      <c r="D396" s="31"/>
      <c r="E396" s="31"/>
      <c r="F396" s="31"/>
    </row>
    <row r="397" spans="1:6" s="80" customFormat="1" x14ac:dyDescent="0.25">
      <c r="A397" s="61"/>
      <c r="C397" s="30"/>
      <c r="D397" s="31"/>
      <c r="E397" s="31"/>
      <c r="F397" s="31"/>
    </row>
    <row r="398" spans="1:6" s="80" customFormat="1" x14ac:dyDescent="0.25">
      <c r="A398" s="61"/>
      <c r="C398" s="30"/>
      <c r="D398" s="31"/>
      <c r="E398" s="31"/>
      <c r="F398" s="31"/>
    </row>
    <row r="399" spans="1:6" s="80" customFormat="1" x14ac:dyDescent="0.25">
      <c r="A399" s="61"/>
      <c r="C399" s="30"/>
      <c r="D399" s="31"/>
      <c r="E399" s="31"/>
      <c r="F399" s="31"/>
    </row>
    <row r="400" spans="1:6" s="80" customFormat="1" x14ac:dyDescent="0.25">
      <c r="A400" s="61"/>
      <c r="C400" s="30"/>
      <c r="D400" s="31"/>
      <c r="E400" s="31"/>
      <c r="F400" s="31"/>
    </row>
    <row r="401" spans="1:6" s="80" customFormat="1" x14ac:dyDescent="0.25">
      <c r="A401" s="61"/>
      <c r="C401" s="30"/>
      <c r="D401" s="31"/>
      <c r="E401" s="31"/>
      <c r="F401" s="31"/>
    </row>
    <row r="402" spans="1:6" s="80" customFormat="1" x14ac:dyDescent="0.25">
      <c r="A402" s="61"/>
      <c r="C402" s="30"/>
      <c r="D402" s="31"/>
      <c r="E402" s="31"/>
      <c r="F402" s="31"/>
    </row>
    <row r="403" spans="1:6" s="80" customFormat="1" x14ac:dyDescent="0.25">
      <c r="A403" s="61"/>
      <c r="C403" s="30"/>
      <c r="D403" s="31"/>
      <c r="E403" s="31"/>
      <c r="F403" s="31"/>
    </row>
    <row r="404" spans="1:6" s="80" customFormat="1" x14ac:dyDescent="0.25">
      <c r="A404" s="61"/>
      <c r="C404" s="30"/>
      <c r="D404" s="31"/>
      <c r="E404" s="31"/>
      <c r="F404" s="31"/>
    </row>
    <row r="405" spans="1:6" s="80" customFormat="1" x14ac:dyDescent="0.25">
      <c r="A405" s="61"/>
      <c r="C405" s="30"/>
      <c r="D405" s="31"/>
      <c r="E405" s="31"/>
      <c r="F405" s="31"/>
    </row>
    <row r="406" spans="1:6" s="80" customFormat="1" x14ac:dyDescent="0.25">
      <c r="A406" s="61"/>
      <c r="C406" s="30"/>
      <c r="D406" s="31"/>
      <c r="E406" s="31"/>
      <c r="F406" s="31"/>
    </row>
    <row r="407" spans="1:6" s="80" customFormat="1" x14ac:dyDescent="0.25">
      <c r="A407" s="61"/>
      <c r="C407" s="30"/>
      <c r="D407" s="31"/>
      <c r="E407" s="31"/>
      <c r="F407" s="31"/>
    </row>
    <row r="408" spans="1:6" s="80" customFormat="1" x14ac:dyDescent="0.25">
      <c r="A408" s="61"/>
      <c r="C408" s="30"/>
      <c r="D408" s="31"/>
      <c r="E408" s="31"/>
      <c r="F408" s="31"/>
    </row>
    <row r="409" spans="1:6" s="80" customFormat="1" x14ac:dyDescent="0.25">
      <c r="A409" s="61"/>
      <c r="C409" s="30"/>
      <c r="D409" s="31"/>
      <c r="E409" s="31"/>
      <c r="F409" s="31"/>
    </row>
    <row r="410" spans="1:6" s="80" customFormat="1" x14ac:dyDescent="0.25">
      <c r="A410" s="61"/>
      <c r="C410" s="30"/>
      <c r="D410" s="31"/>
      <c r="E410" s="31"/>
      <c r="F410" s="31"/>
    </row>
    <row r="411" spans="1:6" s="80" customFormat="1" x14ac:dyDescent="0.25">
      <c r="A411" s="61"/>
      <c r="C411" s="30"/>
      <c r="D411" s="31"/>
      <c r="E411" s="31"/>
      <c r="F411" s="31"/>
    </row>
    <row r="412" spans="1:6" s="80" customFormat="1" x14ac:dyDescent="0.25">
      <c r="A412" s="61"/>
      <c r="C412" s="30"/>
      <c r="D412" s="31"/>
      <c r="E412" s="31"/>
      <c r="F412" s="31"/>
    </row>
    <row r="413" spans="1:6" s="80" customFormat="1" x14ac:dyDescent="0.25">
      <c r="A413" s="61"/>
      <c r="C413" s="30"/>
      <c r="D413" s="31"/>
      <c r="E413" s="31"/>
      <c r="F413" s="31"/>
    </row>
    <row r="414" spans="1:6" s="80" customFormat="1" x14ac:dyDescent="0.25">
      <c r="A414" s="61"/>
      <c r="C414" s="30"/>
      <c r="D414" s="31"/>
      <c r="E414" s="31"/>
      <c r="F414" s="31"/>
    </row>
    <row r="415" spans="1:6" s="80" customFormat="1" x14ac:dyDescent="0.25">
      <c r="A415" s="61"/>
      <c r="C415" s="30"/>
      <c r="D415" s="31"/>
      <c r="E415" s="31"/>
      <c r="F415" s="31"/>
    </row>
    <row r="416" spans="1:6" s="80" customFormat="1" x14ac:dyDescent="0.25">
      <c r="A416" s="61"/>
      <c r="C416" s="30"/>
      <c r="D416" s="31"/>
      <c r="E416" s="31"/>
      <c r="F416" s="31"/>
    </row>
    <row r="417" spans="1:6" s="80" customFormat="1" x14ac:dyDescent="0.25">
      <c r="A417" s="61"/>
      <c r="C417" s="30"/>
      <c r="D417" s="31"/>
      <c r="E417" s="31"/>
      <c r="F417" s="31"/>
    </row>
    <row r="418" spans="1:6" s="80" customFormat="1" x14ac:dyDescent="0.25">
      <c r="A418" s="61"/>
      <c r="C418" s="30"/>
      <c r="D418" s="31"/>
      <c r="E418" s="31"/>
      <c r="F418" s="31"/>
    </row>
    <row r="419" spans="1:6" s="80" customFormat="1" x14ac:dyDescent="0.25">
      <c r="A419" s="61"/>
      <c r="C419" s="30"/>
      <c r="D419" s="31"/>
      <c r="E419" s="31"/>
      <c r="F419" s="31"/>
    </row>
    <row r="420" spans="1:6" s="80" customFormat="1" x14ac:dyDescent="0.25">
      <c r="A420" s="61"/>
      <c r="C420" s="30"/>
      <c r="D420" s="31"/>
      <c r="E420" s="31"/>
      <c r="F420" s="31"/>
    </row>
    <row r="421" spans="1:6" s="80" customFormat="1" x14ac:dyDescent="0.25">
      <c r="A421" s="61"/>
      <c r="C421" s="30"/>
      <c r="D421" s="31"/>
      <c r="E421" s="31"/>
      <c r="F421" s="31"/>
    </row>
    <row r="422" spans="1:6" s="80" customFormat="1" x14ac:dyDescent="0.25">
      <c r="A422" s="61"/>
      <c r="C422" s="30"/>
      <c r="D422" s="31"/>
      <c r="E422" s="31"/>
      <c r="F422" s="31"/>
    </row>
    <row r="423" spans="1:6" s="80" customFormat="1" x14ac:dyDescent="0.25">
      <c r="A423" s="61"/>
      <c r="C423" s="30"/>
      <c r="D423" s="31"/>
      <c r="E423" s="31"/>
      <c r="F423" s="31"/>
    </row>
    <row r="424" spans="1:6" s="80" customFormat="1" x14ac:dyDescent="0.25">
      <c r="A424" s="61"/>
      <c r="C424" s="30"/>
      <c r="D424" s="31"/>
      <c r="E424" s="31"/>
      <c r="F424" s="31"/>
    </row>
    <row r="425" spans="1:6" s="80" customFormat="1" x14ac:dyDescent="0.25">
      <c r="A425" s="61"/>
      <c r="C425" s="30"/>
      <c r="D425" s="31"/>
      <c r="E425" s="31"/>
      <c r="F425" s="31"/>
    </row>
    <row r="426" spans="1:6" s="80" customFormat="1" x14ac:dyDescent="0.25">
      <c r="A426" s="61"/>
      <c r="C426" s="30"/>
      <c r="D426" s="31"/>
      <c r="E426" s="31"/>
      <c r="F426" s="31"/>
    </row>
    <row r="427" spans="1:6" s="80" customFormat="1" x14ac:dyDescent="0.25">
      <c r="A427" s="61"/>
      <c r="C427" s="30"/>
      <c r="D427" s="31"/>
      <c r="E427" s="31"/>
      <c r="F427" s="31"/>
    </row>
    <row r="428" spans="1:6" s="80" customFormat="1" x14ac:dyDescent="0.25">
      <c r="A428" s="61"/>
      <c r="C428" s="30"/>
      <c r="D428" s="31"/>
      <c r="E428" s="31"/>
      <c r="F428" s="31"/>
    </row>
    <row r="429" spans="1:6" s="80" customFormat="1" x14ac:dyDescent="0.25">
      <c r="A429" s="61"/>
      <c r="C429" s="30"/>
      <c r="D429" s="31"/>
      <c r="E429" s="31"/>
      <c r="F429" s="31"/>
    </row>
    <row r="430" spans="1:6" s="80" customFormat="1" x14ac:dyDescent="0.25">
      <c r="A430" s="61"/>
      <c r="C430" s="30"/>
      <c r="D430" s="31"/>
      <c r="E430" s="31"/>
      <c r="F430" s="31"/>
    </row>
    <row r="431" spans="1:6" s="80" customFormat="1" x14ac:dyDescent="0.25">
      <c r="A431" s="61"/>
      <c r="C431" s="30"/>
      <c r="D431" s="31"/>
      <c r="E431" s="31"/>
      <c r="F431" s="31"/>
    </row>
    <row r="432" spans="1:6" s="80" customFormat="1" x14ac:dyDescent="0.25">
      <c r="A432" s="61"/>
      <c r="C432" s="30"/>
      <c r="D432" s="31"/>
      <c r="E432" s="31"/>
      <c r="F432" s="31"/>
    </row>
    <row r="433" spans="1:6" s="80" customFormat="1" x14ac:dyDescent="0.25">
      <c r="A433" s="61"/>
      <c r="C433" s="30"/>
      <c r="D433" s="31"/>
      <c r="E433" s="31"/>
      <c r="F433" s="31"/>
    </row>
    <row r="434" spans="1:6" s="80" customFormat="1" x14ac:dyDescent="0.25">
      <c r="A434" s="61"/>
      <c r="C434" s="30"/>
      <c r="D434" s="31"/>
      <c r="E434" s="31"/>
      <c r="F434" s="31"/>
    </row>
    <row r="435" spans="1:6" s="80" customFormat="1" x14ac:dyDescent="0.25">
      <c r="A435" s="61"/>
      <c r="C435" s="30"/>
      <c r="D435" s="31"/>
      <c r="E435" s="31"/>
      <c r="F435" s="31"/>
    </row>
    <row r="436" spans="1:6" s="80" customFormat="1" x14ac:dyDescent="0.25">
      <c r="A436" s="61"/>
      <c r="C436" s="30"/>
      <c r="D436" s="31"/>
      <c r="E436" s="31"/>
      <c r="F436" s="31"/>
    </row>
    <row r="437" spans="1:6" s="80" customFormat="1" x14ac:dyDescent="0.25">
      <c r="A437" s="61"/>
      <c r="C437" s="30"/>
      <c r="D437" s="31"/>
      <c r="E437" s="31"/>
      <c r="F437" s="31"/>
    </row>
    <row r="438" spans="1:6" s="80" customFormat="1" x14ac:dyDescent="0.25">
      <c r="A438" s="61"/>
      <c r="C438" s="30"/>
      <c r="D438" s="31"/>
      <c r="E438" s="31"/>
      <c r="F438" s="31"/>
    </row>
    <row r="439" spans="1:6" s="80" customFormat="1" x14ac:dyDescent="0.25">
      <c r="A439" s="61"/>
      <c r="C439" s="30"/>
      <c r="D439" s="31"/>
      <c r="E439" s="31"/>
      <c r="F439" s="31"/>
    </row>
    <row r="440" spans="1:6" s="80" customFormat="1" x14ac:dyDescent="0.25">
      <c r="A440" s="61"/>
      <c r="C440" s="30"/>
      <c r="D440" s="31"/>
      <c r="E440" s="31"/>
      <c r="F440" s="31"/>
    </row>
    <row r="441" spans="1:6" s="80" customFormat="1" x14ac:dyDescent="0.25">
      <c r="A441" s="61"/>
      <c r="C441" s="30"/>
      <c r="D441" s="31"/>
      <c r="E441" s="31"/>
      <c r="F441" s="31"/>
    </row>
    <row r="442" spans="1:6" s="80" customFormat="1" x14ac:dyDescent="0.25">
      <c r="A442" s="61"/>
      <c r="C442" s="30"/>
      <c r="D442" s="31"/>
      <c r="E442" s="31"/>
      <c r="F442" s="31"/>
    </row>
    <row r="443" spans="1:6" s="80" customFormat="1" x14ac:dyDescent="0.25">
      <c r="A443" s="61"/>
      <c r="C443" s="30"/>
      <c r="D443" s="31"/>
      <c r="E443" s="31"/>
      <c r="F443" s="31"/>
    </row>
    <row r="444" spans="1:6" s="80" customFormat="1" x14ac:dyDescent="0.25">
      <c r="A444" s="61"/>
      <c r="C444" s="30"/>
      <c r="D444" s="31"/>
      <c r="E444" s="31"/>
      <c r="F444" s="31"/>
    </row>
    <row r="445" spans="1:6" s="80" customFormat="1" x14ac:dyDescent="0.25">
      <c r="A445" s="61"/>
      <c r="C445" s="30"/>
      <c r="D445" s="31"/>
      <c r="E445" s="31"/>
      <c r="F445" s="31"/>
    </row>
    <row r="446" spans="1:6" s="80" customFormat="1" x14ac:dyDescent="0.25">
      <c r="A446" s="61"/>
      <c r="C446" s="30"/>
      <c r="D446" s="31"/>
      <c r="E446" s="31"/>
      <c r="F446" s="31"/>
    </row>
    <row r="447" spans="1:6" s="80" customFormat="1" x14ac:dyDescent="0.25">
      <c r="A447" s="61"/>
      <c r="C447" s="30"/>
      <c r="D447" s="31"/>
      <c r="E447" s="31"/>
      <c r="F447" s="31"/>
    </row>
    <row r="448" spans="1:6" s="80" customFormat="1" x14ac:dyDescent="0.25">
      <c r="A448" s="61"/>
      <c r="C448" s="30"/>
      <c r="D448" s="31"/>
      <c r="E448" s="31"/>
      <c r="F448" s="31"/>
    </row>
    <row r="449" spans="1:6" s="80" customFormat="1" x14ac:dyDescent="0.25">
      <c r="A449" s="61"/>
      <c r="C449" s="30"/>
      <c r="D449" s="31"/>
      <c r="E449" s="31"/>
      <c r="F449" s="31"/>
    </row>
    <row r="450" spans="1:6" s="80" customFormat="1" x14ac:dyDescent="0.25">
      <c r="A450" s="61"/>
      <c r="C450" s="30"/>
      <c r="D450" s="31"/>
      <c r="E450" s="31"/>
      <c r="F450" s="31"/>
    </row>
    <row r="451" spans="1:6" s="80" customFormat="1" x14ac:dyDescent="0.25">
      <c r="A451" s="61"/>
      <c r="C451" s="30"/>
      <c r="D451" s="31"/>
      <c r="E451" s="31"/>
      <c r="F451" s="31"/>
    </row>
    <row r="452" spans="1:6" s="80" customFormat="1" x14ac:dyDescent="0.25">
      <c r="A452" s="61"/>
      <c r="C452" s="30"/>
      <c r="D452" s="31"/>
      <c r="E452" s="31"/>
      <c r="F452" s="31"/>
    </row>
    <row r="453" spans="1:6" s="80" customFormat="1" x14ac:dyDescent="0.25">
      <c r="A453" s="61"/>
      <c r="C453" s="30"/>
      <c r="D453" s="31"/>
      <c r="E453" s="31"/>
      <c r="F453" s="31"/>
    </row>
    <row r="454" spans="1:6" s="80" customFormat="1" x14ac:dyDescent="0.25">
      <c r="A454" s="61"/>
      <c r="C454" s="30"/>
      <c r="D454" s="31"/>
      <c r="E454" s="31"/>
      <c r="F454" s="31"/>
    </row>
    <row r="455" spans="1:6" s="80" customFormat="1" x14ac:dyDescent="0.25">
      <c r="A455" s="61"/>
      <c r="C455" s="30"/>
      <c r="D455" s="31"/>
      <c r="E455" s="31"/>
      <c r="F455" s="31"/>
    </row>
    <row r="456" spans="1:6" s="80" customFormat="1" x14ac:dyDescent="0.25">
      <c r="A456" s="61"/>
      <c r="C456" s="30"/>
      <c r="D456" s="31"/>
      <c r="E456" s="31"/>
      <c r="F456" s="31"/>
    </row>
    <row r="457" spans="1:6" s="80" customFormat="1" x14ac:dyDescent="0.25">
      <c r="A457" s="61"/>
      <c r="C457" s="30"/>
      <c r="D457" s="31"/>
      <c r="E457" s="31"/>
      <c r="F457" s="31"/>
    </row>
    <row r="458" spans="1:6" s="80" customFormat="1" x14ac:dyDescent="0.25">
      <c r="A458" s="61"/>
      <c r="C458" s="30"/>
      <c r="D458" s="31"/>
      <c r="E458" s="31"/>
      <c r="F458" s="31"/>
    </row>
    <row r="459" spans="1:6" s="80" customFormat="1" x14ac:dyDescent="0.25">
      <c r="A459" s="61"/>
      <c r="C459" s="30"/>
      <c r="D459" s="31"/>
      <c r="E459" s="31"/>
      <c r="F459" s="31"/>
    </row>
    <row r="460" spans="1:6" s="80" customFormat="1" x14ac:dyDescent="0.25">
      <c r="A460" s="61"/>
      <c r="C460" s="30"/>
      <c r="D460" s="31"/>
      <c r="E460" s="31"/>
      <c r="F460" s="31"/>
    </row>
    <row r="461" spans="1:6" s="80" customFormat="1" x14ac:dyDescent="0.25">
      <c r="A461" s="61"/>
      <c r="C461" s="30"/>
      <c r="D461" s="31"/>
      <c r="E461" s="31"/>
      <c r="F461" s="31"/>
    </row>
    <row r="462" spans="1:6" s="80" customFormat="1" x14ac:dyDescent="0.25">
      <c r="A462" s="61"/>
      <c r="C462" s="30"/>
      <c r="D462" s="31"/>
      <c r="E462" s="31"/>
      <c r="F462" s="31"/>
    </row>
    <row r="463" spans="1:6" s="80" customFormat="1" x14ac:dyDescent="0.25">
      <c r="A463" s="61"/>
      <c r="C463" s="30"/>
      <c r="D463" s="31"/>
      <c r="E463" s="31"/>
      <c r="F463" s="31"/>
    </row>
    <row r="464" spans="1:6" s="80" customFormat="1" x14ac:dyDescent="0.25">
      <c r="A464" s="61"/>
      <c r="C464" s="30"/>
      <c r="D464" s="31"/>
      <c r="E464" s="31"/>
      <c r="F464" s="31"/>
    </row>
    <row r="465" spans="1:6" s="80" customFormat="1" x14ac:dyDescent="0.25">
      <c r="A465" s="61"/>
      <c r="C465" s="30"/>
      <c r="D465" s="31"/>
      <c r="E465" s="31"/>
      <c r="F465" s="31"/>
    </row>
    <row r="466" spans="1:6" s="80" customFormat="1" x14ac:dyDescent="0.25">
      <c r="A466" s="61"/>
      <c r="C466" s="30"/>
      <c r="D466" s="31"/>
      <c r="E466" s="31"/>
      <c r="F466" s="31"/>
    </row>
    <row r="467" spans="1:6" s="80" customFormat="1" x14ac:dyDescent="0.25">
      <c r="A467" s="61"/>
      <c r="C467" s="30"/>
      <c r="D467" s="31"/>
      <c r="E467" s="31"/>
      <c r="F467" s="31"/>
    </row>
    <row r="468" spans="1:6" s="80" customFormat="1" x14ac:dyDescent="0.25">
      <c r="A468" s="61"/>
      <c r="C468" s="30"/>
      <c r="D468" s="31"/>
      <c r="E468" s="31"/>
      <c r="F468" s="31"/>
    </row>
    <row r="469" spans="1:6" s="80" customFormat="1" x14ac:dyDescent="0.25">
      <c r="A469" s="61"/>
      <c r="C469" s="30"/>
      <c r="D469" s="31"/>
      <c r="E469" s="31"/>
      <c r="F469" s="31"/>
    </row>
    <row r="470" spans="1:6" s="80" customFormat="1" x14ac:dyDescent="0.25">
      <c r="A470" s="61"/>
      <c r="C470" s="30"/>
      <c r="D470" s="31"/>
      <c r="E470" s="31"/>
      <c r="F470" s="31"/>
    </row>
    <row r="471" spans="1:6" s="80" customFormat="1" x14ac:dyDescent="0.25">
      <c r="A471" s="61"/>
      <c r="C471" s="30"/>
      <c r="D471" s="31"/>
      <c r="E471" s="31"/>
      <c r="F471" s="31"/>
    </row>
    <row r="472" spans="1:6" s="80" customFormat="1" x14ac:dyDescent="0.25">
      <c r="A472" s="61"/>
      <c r="C472" s="30"/>
      <c r="D472" s="31"/>
      <c r="E472" s="31"/>
      <c r="F472" s="31"/>
    </row>
    <row r="473" spans="1:6" s="80" customFormat="1" x14ac:dyDescent="0.25">
      <c r="A473" s="61"/>
      <c r="C473" s="30"/>
      <c r="D473" s="31"/>
      <c r="E473" s="31"/>
      <c r="F473" s="31"/>
    </row>
    <row r="474" spans="1:6" s="80" customFormat="1" x14ac:dyDescent="0.25">
      <c r="A474" s="61"/>
      <c r="C474" s="30"/>
      <c r="D474" s="31"/>
      <c r="E474" s="31"/>
      <c r="F474" s="31"/>
    </row>
    <row r="475" spans="1:6" s="80" customFormat="1" x14ac:dyDescent="0.25">
      <c r="A475" s="61"/>
      <c r="C475" s="30"/>
      <c r="D475" s="31"/>
      <c r="E475" s="31"/>
      <c r="F475" s="31"/>
    </row>
    <row r="476" spans="1:6" s="80" customFormat="1" x14ac:dyDescent="0.25">
      <c r="A476" s="61"/>
      <c r="C476" s="30"/>
      <c r="D476" s="31"/>
      <c r="E476" s="31"/>
      <c r="F476" s="31"/>
    </row>
    <row r="477" spans="1:6" s="80" customFormat="1" x14ac:dyDescent="0.25">
      <c r="A477" s="61"/>
      <c r="C477" s="30"/>
      <c r="D477" s="31"/>
      <c r="E477" s="31"/>
      <c r="F477" s="31"/>
    </row>
    <row r="478" spans="1:6" s="80" customFormat="1" x14ac:dyDescent="0.25">
      <c r="A478" s="61"/>
      <c r="C478" s="30"/>
      <c r="D478" s="31"/>
      <c r="E478" s="31"/>
      <c r="F478" s="31"/>
    </row>
    <row r="479" spans="1:6" s="80" customFormat="1" x14ac:dyDescent="0.25">
      <c r="A479" s="61"/>
      <c r="C479" s="30"/>
      <c r="D479" s="31"/>
      <c r="E479" s="31"/>
      <c r="F479" s="31"/>
    </row>
    <row r="480" spans="1:6" s="80" customFormat="1" x14ac:dyDescent="0.25">
      <c r="A480" s="61"/>
      <c r="C480" s="30"/>
      <c r="D480" s="31"/>
      <c r="E480" s="31"/>
      <c r="F480" s="31"/>
    </row>
    <row r="481" spans="1:6" s="80" customFormat="1" x14ac:dyDescent="0.25">
      <c r="A481" s="61"/>
      <c r="C481" s="30"/>
      <c r="D481" s="31"/>
      <c r="E481" s="31"/>
      <c r="F481" s="31"/>
    </row>
    <row r="482" spans="1:6" s="80" customFormat="1" x14ac:dyDescent="0.25">
      <c r="A482" s="61"/>
      <c r="C482" s="30"/>
      <c r="D482" s="31"/>
      <c r="E482" s="31"/>
      <c r="F482" s="31"/>
    </row>
    <row r="483" spans="1:6" s="80" customFormat="1" x14ac:dyDescent="0.25">
      <c r="A483" s="61"/>
      <c r="C483" s="30"/>
      <c r="D483" s="31"/>
      <c r="E483" s="31"/>
      <c r="F483" s="31"/>
    </row>
    <row r="484" spans="1:6" s="80" customFormat="1" x14ac:dyDescent="0.25">
      <c r="A484" s="61"/>
      <c r="C484" s="30"/>
      <c r="D484" s="31"/>
      <c r="E484" s="31"/>
      <c r="F484" s="31"/>
    </row>
    <row r="485" spans="1:6" s="80" customFormat="1" x14ac:dyDescent="0.25">
      <c r="A485" s="61"/>
      <c r="C485" s="30"/>
      <c r="D485" s="31"/>
      <c r="E485" s="31"/>
      <c r="F485" s="31"/>
    </row>
    <row r="486" spans="1:6" s="80" customFormat="1" x14ac:dyDescent="0.25">
      <c r="A486" s="61"/>
      <c r="C486" s="30"/>
      <c r="D486" s="31"/>
      <c r="E486" s="31"/>
      <c r="F486" s="31"/>
    </row>
    <row r="487" spans="1:6" s="80" customFormat="1" x14ac:dyDescent="0.25">
      <c r="A487" s="61"/>
      <c r="C487" s="30"/>
      <c r="D487" s="31"/>
      <c r="E487" s="31"/>
      <c r="F487" s="31"/>
    </row>
    <row r="488" spans="1:6" s="80" customFormat="1" x14ac:dyDescent="0.25">
      <c r="A488" s="61"/>
      <c r="C488" s="30"/>
      <c r="D488" s="31"/>
      <c r="E488" s="31"/>
      <c r="F488" s="31"/>
    </row>
    <row r="489" spans="1:6" s="80" customFormat="1" x14ac:dyDescent="0.25">
      <c r="A489" s="61"/>
      <c r="C489" s="30"/>
      <c r="D489" s="31"/>
      <c r="E489" s="31"/>
      <c r="F489" s="31"/>
    </row>
    <row r="490" spans="1:6" s="80" customFormat="1" x14ac:dyDescent="0.25">
      <c r="A490" s="61"/>
      <c r="C490" s="30"/>
      <c r="D490" s="31"/>
      <c r="E490" s="31"/>
      <c r="F490" s="31"/>
    </row>
    <row r="491" spans="1:6" s="80" customFormat="1" x14ac:dyDescent="0.25">
      <c r="A491" s="61"/>
      <c r="C491" s="30"/>
      <c r="D491" s="31"/>
      <c r="E491" s="31"/>
      <c r="F491" s="31"/>
    </row>
    <row r="492" spans="1:6" s="80" customFormat="1" x14ac:dyDescent="0.25">
      <c r="A492" s="61"/>
      <c r="C492" s="30"/>
      <c r="D492" s="31"/>
      <c r="E492" s="31"/>
      <c r="F492" s="31"/>
    </row>
    <row r="493" spans="1:6" s="80" customFormat="1" x14ac:dyDescent="0.25">
      <c r="A493" s="61"/>
      <c r="C493" s="30"/>
      <c r="D493" s="31"/>
      <c r="E493" s="31"/>
      <c r="F493" s="31"/>
    </row>
    <row r="494" spans="1:6" s="80" customFormat="1" x14ac:dyDescent="0.25">
      <c r="A494" s="61"/>
      <c r="C494" s="30"/>
      <c r="D494" s="31"/>
      <c r="E494" s="31"/>
      <c r="F494" s="31"/>
    </row>
    <row r="495" spans="1:6" s="80" customFormat="1" x14ac:dyDescent="0.25">
      <c r="A495" s="61"/>
      <c r="C495" s="30"/>
      <c r="D495" s="31"/>
      <c r="E495" s="31"/>
      <c r="F495" s="31"/>
    </row>
    <row r="496" spans="1:6" s="80" customFormat="1" x14ac:dyDescent="0.25">
      <c r="A496" s="61"/>
      <c r="C496" s="30"/>
      <c r="D496" s="31"/>
      <c r="E496" s="31"/>
      <c r="F496" s="31"/>
    </row>
    <row r="497" spans="1:6" s="80" customFormat="1" x14ac:dyDescent="0.25">
      <c r="A497" s="61"/>
      <c r="C497" s="30"/>
      <c r="D497" s="31"/>
      <c r="E497" s="31"/>
      <c r="F497" s="31"/>
    </row>
    <row r="498" spans="1:6" s="80" customFormat="1" x14ac:dyDescent="0.25">
      <c r="A498" s="61"/>
      <c r="C498" s="30"/>
      <c r="D498" s="31"/>
      <c r="E498" s="31"/>
      <c r="F498" s="31"/>
    </row>
    <row r="499" spans="1:6" s="80" customFormat="1" x14ac:dyDescent="0.25">
      <c r="A499" s="61"/>
      <c r="C499" s="30"/>
      <c r="D499" s="31"/>
      <c r="E499" s="31"/>
      <c r="F499" s="31"/>
    </row>
    <row r="500" spans="1:6" s="80" customFormat="1" x14ac:dyDescent="0.25">
      <c r="A500" s="61"/>
      <c r="C500" s="30"/>
      <c r="D500" s="31"/>
      <c r="E500" s="31"/>
      <c r="F500" s="31"/>
    </row>
    <row r="501" spans="1:6" s="80" customFormat="1" x14ac:dyDescent="0.25">
      <c r="A501" s="61"/>
      <c r="C501" s="30"/>
      <c r="D501" s="31"/>
      <c r="E501" s="31"/>
      <c r="F501" s="31"/>
    </row>
    <row r="502" spans="1:6" s="80" customFormat="1" x14ac:dyDescent="0.25">
      <c r="A502" s="61"/>
      <c r="C502" s="30"/>
      <c r="D502" s="31"/>
      <c r="E502" s="31"/>
      <c r="F502" s="31"/>
    </row>
    <row r="503" spans="1:6" s="80" customFormat="1" x14ac:dyDescent="0.25">
      <c r="A503" s="61"/>
      <c r="C503" s="30"/>
      <c r="D503" s="31"/>
      <c r="E503" s="31"/>
      <c r="F503" s="31"/>
    </row>
    <row r="504" spans="1:6" s="80" customFormat="1" x14ac:dyDescent="0.25">
      <c r="A504" s="61"/>
      <c r="C504" s="30"/>
      <c r="D504" s="31"/>
      <c r="E504" s="31"/>
      <c r="F504" s="31"/>
    </row>
    <row r="505" spans="1:6" s="80" customFormat="1" x14ac:dyDescent="0.25">
      <c r="A505" s="61"/>
      <c r="C505" s="30"/>
      <c r="D505" s="31"/>
      <c r="E505" s="31"/>
      <c r="F505" s="31"/>
    </row>
    <row r="506" spans="1:6" s="80" customFormat="1" x14ac:dyDescent="0.25">
      <c r="A506" s="61"/>
      <c r="C506" s="30"/>
      <c r="D506" s="31"/>
      <c r="E506" s="31"/>
      <c r="F506" s="31"/>
    </row>
    <row r="507" spans="1:6" s="80" customFormat="1" x14ac:dyDescent="0.25">
      <c r="A507" s="61"/>
      <c r="C507" s="30"/>
      <c r="D507" s="31"/>
      <c r="E507" s="31"/>
      <c r="F507" s="31"/>
    </row>
    <row r="508" spans="1:6" s="80" customFormat="1" x14ac:dyDescent="0.25">
      <c r="A508" s="61"/>
      <c r="C508" s="30"/>
      <c r="D508" s="31"/>
      <c r="E508" s="31"/>
      <c r="F508" s="31"/>
    </row>
    <row r="509" spans="1:6" s="80" customFormat="1" x14ac:dyDescent="0.25">
      <c r="A509" s="61"/>
      <c r="C509" s="30"/>
      <c r="D509" s="31"/>
      <c r="E509" s="31"/>
      <c r="F509" s="31"/>
    </row>
    <row r="510" spans="1:6" s="80" customFormat="1" x14ac:dyDescent="0.25">
      <c r="A510" s="61"/>
      <c r="C510" s="30"/>
      <c r="D510" s="31"/>
      <c r="E510" s="31"/>
      <c r="F510" s="31"/>
    </row>
    <row r="511" spans="1:6" s="80" customFormat="1" x14ac:dyDescent="0.25">
      <c r="A511" s="61"/>
      <c r="C511" s="30"/>
      <c r="D511" s="31"/>
      <c r="E511" s="31"/>
      <c r="F511" s="31"/>
    </row>
    <row r="512" spans="1:6" s="80" customFormat="1" x14ac:dyDescent="0.25">
      <c r="A512" s="61"/>
      <c r="C512" s="30"/>
      <c r="D512" s="31"/>
      <c r="E512" s="31"/>
      <c r="F512" s="31"/>
    </row>
    <row r="513" spans="1:6" s="80" customFormat="1" x14ac:dyDescent="0.25">
      <c r="A513" s="61"/>
      <c r="C513" s="30"/>
      <c r="D513" s="31"/>
      <c r="E513" s="31"/>
      <c r="F513" s="31"/>
    </row>
    <row r="514" spans="1:6" s="80" customFormat="1" x14ac:dyDescent="0.25">
      <c r="A514" s="61"/>
      <c r="C514" s="30"/>
      <c r="D514" s="31"/>
      <c r="E514" s="31"/>
      <c r="F514" s="31"/>
    </row>
    <row r="515" spans="1:6" s="80" customFormat="1" x14ac:dyDescent="0.25">
      <c r="A515" s="61"/>
      <c r="C515" s="30"/>
      <c r="D515" s="31"/>
      <c r="E515" s="31"/>
      <c r="F515" s="31"/>
    </row>
    <row r="516" spans="1:6" s="80" customFormat="1" x14ac:dyDescent="0.25">
      <c r="A516" s="61"/>
      <c r="C516" s="30"/>
      <c r="D516" s="31"/>
      <c r="E516" s="31"/>
      <c r="F516" s="31"/>
    </row>
    <row r="517" spans="1:6" s="80" customFormat="1" x14ac:dyDescent="0.25">
      <c r="A517" s="61"/>
      <c r="C517" s="30"/>
      <c r="D517" s="31"/>
      <c r="E517" s="31"/>
      <c r="F517" s="31"/>
    </row>
    <row r="518" spans="1:6" s="80" customFormat="1" x14ac:dyDescent="0.25">
      <c r="A518" s="61"/>
      <c r="C518" s="30"/>
      <c r="D518" s="31"/>
      <c r="E518" s="31"/>
      <c r="F518" s="31"/>
    </row>
    <row r="519" spans="1:6" s="80" customFormat="1" x14ac:dyDescent="0.25">
      <c r="A519" s="61"/>
      <c r="C519" s="30"/>
      <c r="D519" s="31"/>
      <c r="E519" s="31"/>
      <c r="F519" s="31"/>
    </row>
    <row r="520" spans="1:6" s="80" customFormat="1" x14ac:dyDescent="0.25">
      <c r="A520" s="61"/>
      <c r="C520" s="30"/>
      <c r="D520" s="31"/>
      <c r="E520" s="31"/>
      <c r="F520" s="31"/>
    </row>
    <row r="521" spans="1:6" s="80" customFormat="1" x14ac:dyDescent="0.25">
      <c r="A521" s="61"/>
      <c r="C521" s="30"/>
      <c r="D521" s="31"/>
      <c r="E521" s="31"/>
      <c r="F521" s="31"/>
    </row>
    <row r="522" spans="1:6" s="80" customFormat="1" x14ac:dyDescent="0.25">
      <c r="A522" s="61"/>
      <c r="C522" s="30"/>
      <c r="D522" s="31"/>
      <c r="E522" s="31"/>
      <c r="F522" s="31"/>
    </row>
    <row r="523" spans="1:6" s="80" customFormat="1" x14ac:dyDescent="0.25">
      <c r="A523" s="61"/>
      <c r="C523" s="30"/>
      <c r="D523" s="31"/>
      <c r="E523" s="31"/>
      <c r="F523" s="31"/>
    </row>
    <row r="524" spans="1:6" s="80" customFormat="1" x14ac:dyDescent="0.25">
      <c r="A524" s="61"/>
      <c r="C524" s="30"/>
      <c r="D524" s="31"/>
      <c r="E524" s="31"/>
      <c r="F524" s="31"/>
    </row>
    <row r="525" spans="1:6" s="80" customFormat="1" x14ac:dyDescent="0.25">
      <c r="A525" s="61"/>
      <c r="C525" s="30"/>
      <c r="D525" s="31"/>
      <c r="E525" s="31"/>
      <c r="F525" s="31"/>
    </row>
    <row r="526" spans="1:6" s="80" customFormat="1" x14ac:dyDescent="0.25">
      <c r="A526" s="61"/>
      <c r="C526" s="30"/>
      <c r="D526" s="31"/>
      <c r="E526" s="31"/>
      <c r="F526" s="31"/>
    </row>
    <row r="527" spans="1:6" s="80" customFormat="1" x14ac:dyDescent="0.25">
      <c r="A527" s="61"/>
      <c r="C527" s="30"/>
      <c r="D527" s="31"/>
      <c r="E527" s="31"/>
      <c r="F527" s="31"/>
    </row>
    <row r="528" spans="1:6" s="80" customFormat="1" x14ac:dyDescent="0.25">
      <c r="A528" s="61"/>
      <c r="C528" s="30"/>
      <c r="D528" s="31"/>
      <c r="E528" s="31"/>
      <c r="F528" s="31"/>
    </row>
    <row r="529" spans="1:6" x14ac:dyDescent="0.25">
      <c r="D529" s="31"/>
      <c r="E529" s="31"/>
      <c r="F529" s="31"/>
    </row>
    <row r="530" spans="1:6" x14ac:dyDescent="0.25">
      <c r="D530" s="31"/>
      <c r="E530" s="31"/>
      <c r="F530" s="31"/>
    </row>
    <row r="531" spans="1:6" x14ac:dyDescent="0.25">
      <c r="D531" s="31"/>
      <c r="E531" s="31"/>
      <c r="F531" s="31"/>
    </row>
    <row r="532" spans="1:6" x14ac:dyDescent="0.25">
      <c r="D532" s="31"/>
      <c r="E532" s="31"/>
      <c r="F532" s="31"/>
    </row>
    <row r="533" spans="1:6" x14ac:dyDescent="0.25">
      <c r="D533" s="31"/>
      <c r="E533" s="31"/>
      <c r="F533" s="31"/>
    </row>
    <row r="534" spans="1:6" x14ac:dyDescent="0.25">
      <c r="D534" s="31"/>
      <c r="E534" s="31"/>
      <c r="F534" s="31"/>
    </row>
    <row r="535" spans="1:6" x14ac:dyDescent="0.25">
      <c r="D535" s="31"/>
      <c r="E535" s="31"/>
      <c r="F535" s="31"/>
    </row>
    <row r="536" spans="1:6" x14ac:dyDescent="0.25">
      <c r="D536" s="31"/>
      <c r="E536" s="31"/>
      <c r="F536" s="31"/>
    </row>
    <row r="537" spans="1:6" x14ac:dyDescent="0.25">
      <c r="A537" s="83"/>
      <c r="C537" s="83"/>
      <c r="D537" s="31"/>
      <c r="E537" s="31"/>
      <c r="F537" s="31"/>
    </row>
    <row r="538" spans="1:6" x14ac:dyDescent="0.25">
      <c r="A538" s="83"/>
      <c r="C538" s="83"/>
      <c r="D538" s="31"/>
      <c r="E538" s="31"/>
      <c r="F538" s="31"/>
    </row>
    <row r="539" spans="1:6" x14ac:dyDescent="0.25">
      <c r="A539" s="83"/>
      <c r="C539" s="83"/>
      <c r="D539" s="31"/>
      <c r="E539" s="31"/>
      <c r="F539" s="31"/>
    </row>
    <row r="540" spans="1:6" x14ac:dyDescent="0.25">
      <c r="A540" s="83"/>
      <c r="C540" s="83"/>
      <c r="D540" s="31"/>
      <c r="E540" s="31"/>
      <c r="F540" s="31"/>
    </row>
    <row r="541" spans="1:6" x14ac:dyDescent="0.25">
      <c r="A541" s="83"/>
      <c r="C541" s="83"/>
      <c r="D541" s="31"/>
      <c r="E541" s="31"/>
      <c r="F541" s="31"/>
    </row>
    <row r="542" spans="1:6" x14ac:dyDescent="0.25">
      <c r="A542" s="83"/>
      <c r="C542" s="83"/>
      <c r="D542" s="31"/>
      <c r="E542" s="31"/>
      <c r="F542" s="31"/>
    </row>
    <row r="543" spans="1:6" x14ac:dyDescent="0.25">
      <c r="A543" s="83"/>
      <c r="C543" s="83"/>
      <c r="D543" s="31"/>
      <c r="E543" s="31"/>
      <c r="F543" s="31"/>
    </row>
    <row r="544" spans="1:6" x14ac:dyDescent="0.25">
      <c r="A544" s="83"/>
      <c r="C544" s="83"/>
      <c r="D544" s="31"/>
      <c r="E544" s="31"/>
      <c r="F544" s="31"/>
    </row>
    <row r="545" spans="1:6" x14ac:dyDescent="0.25">
      <c r="A545" s="83"/>
      <c r="C545" s="83"/>
      <c r="D545" s="31"/>
      <c r="E545" s="31"/>
      <c r="F545" s="31"/>
    </row>
    <row r="546" spans="1:6" x14ac:dyDescent="0.25">
      <c r="A546" s="83"/>
      <c r="C546" s="83"/>
      <c r="D546" s="31"/>
      <c r="E546" s="31"/>
      <c r="F546" s="31"/>
    </row>
    <row r="547" spans="1:6" x14ac:dyDescent="0.25">
      <c r="A547" s="83"/>
      <c r="C547" s="83"/>
      <c r="D547" s="31"/>
      <c r="E547" s="31"/>
      <c r="F547" s="31"/>
    </row>
    <row r="548" spans="1:6" x14ac:dyDescent="0.25">
      <c r="A548" s="83"/>
      <c r="C548" s="83"/>
      <c r="D548" s="31"/>
      <c r="E548" s="31"/>
      <c r="F548" s="31"/>
    </row>
    <row r="549" spans="1:6" x14ac:dyDescent="0.25">
      <c r="A549" s="83"/>
      <c r="C549" s="83"/>
      <c r="D549" s="31"/>
      <c r="E549" s="31"/>
      <c r="F549" s="31"/>
    </row>
    <row r="550" spans="1:6" x14ac:dyDescent="0.25">
      <c r="A550" s="83"/>
      <c r="C550" s="83"/>
      <c r="D550" s="31"/>
      <c r="E550" s="31"/>
      <c r="F550" s="31"/>
    </row>
    <row r="551" spans="1:6" x14ac:dyDescent="0.25">
      <c r="A551" s="83"/>
      <c r="C551" s="83"/>
      <c r="D551" s="31"/>
      <c r="E551" s="31"/>
      <c r="F551" s="31"/>
    </row>
    <row r="552" spans="1:6" x14ac:dyDescent="0.25">
      <c r="A552" s="83"/>
      <c r="C552" s="83"/>
      <c r="D552" s="31"/>
      <c r="E552" s="31"/>
      <c r="F552" s="31"/>
    </row>
    <row r="553" spans="1:6" x14ac:dyDescent="0.25">
      <c r="A553" s="83"/>
      <c r="C553" s="83"/>
      <c r="D553" s="31"/>
      <c r="E553" s="31"/>
      <c r="F553" s="31"/>
    </row>
    <row r="554" spans="1:6" x14ac:dyDescent="0.25">
      <c r="A554" s="83"/>
      <c r="C554" s="83"/>
      <c r="D554" s="31"/>
      <c r="E554" s="31"/>
      <c r="F554" s="31"/>
    </row>
    <row r="555" spans="1:6" x14ac:dyDescent="0.25">
      <c r="A555" s="83"/>
      <c r="C555" s="83"/>
      <c r="D555" s="31"/>
      <c r="E555" s="31"/>
      <c r="F555" s="31"/>
    </row>
    <row r="556" spans="1:6" x14ac:dyDescent="0.25">
      <c r="A556" s="83"/>
      <c r="C556" s="83"/>
      <c r="D556" s="31"/>
      <c r="E556" s="31"/>
      <c r="F556" s="31"/>
    </row>
    <row r="557" spans="1:6" x14ac:dyDescent="0.25">
      <c r="A557" s="83"/>
      <c r="C557" s="83"/>
      <c r="D557" s="31"/>
      <c r="E557" s="31"/>
      <c r="F557" s="31"/>
    </row>
    <row r="558" spans="1:6" x14ac:dyDescent="0.25">
      <c r="A558" s="83"/>
      <c r="C558" s="83"/>
      <c r="D558" s="31"/>
      <c r="E558" s="31"/>
      <c r="F558" s="31"/>
    </row>
    <row r="559" spans="1:6" x14ac:dyDescent="0.25">
      <c r="A559" s="83"/>
      <c r="C559" s="83"/>
      <c r="D559" s="31"/>
      <c r="E559" s="31"/>
      <c r="F559" s="31"/>
    </row>
    <row r="560" spans="1:6" x14ac:dyDescent="0.25">
      <c r="A560" s="83"/>
      <c r="C560" s="83"/>
      <c r="D560" s="31"/>
      <c r="E560" s="31"/>
      <c r="F560" s="31"/>
    </row>
    <row r="561" spans="1:6" x14ac:dyDescent="0.25">
      <c r="A561" s="83"/>
      <c r="C561" s="83"/>
      <c r="D561" s="31"/>
      <c r="E561" s="31"/>
      <c r="F561" s="31"/>
    </row>
    <row r="562" spans="1:6" x14ac:dyDescent="0.25">
      <c r="A562" s="83"/>
      <c r="C562" s="83"/>
      <c r="D562" s="31"/>
      <c r="E562" s="31"/>
      <c r="F562" s="31"/>
    </row>
    <row r="563" spans="1:6" x14ac:dyDescent="0.25">
      <c r="A563" s="83"/>
      <c r="C563" s="83"/>
      <c r="D563" s="31"/>
      <c r="E563" s="31"/>
      <c r="F563" s="31"/>
    </row>
    <row r="564" spans="1:6" x14ac:dyDescent="0.25">
      <c r="A564" s="83"/>
      <c r="C564" s="83"/>
      <c r="D564" s="31"/>
      <c r="E564" s="31"/>
      <c r="F564" s="31"/>
    </row>
    <row r="565" spans="1:6" x14ac:dyDescent="0.25">
      <c r="A565" s="83"/>
      <c r="C565" s="83"/>
      <c r="D565" s="31"/>
      <c r="E565" s="31"/>
      <c r="F565" s="31"/>
    </row>
    <row r="566" spans="1:6" x14ac:dyDescent="0.25">
      <c r="A566" s="83"/>
      <c r="C566" s="83"/>
      <c r="D566" s="31"/>
      <c r="E566" s="31"/>
      <c r="F566" s="31"/>
    </row>
    <row r="567" spans="1:6" x14ac:dyDescent="0.25">
      <c r="A567" s="83"/>
      <c r="C567" s="83"/>
      <c r="D567" s="31"/>
      <c r="E567" s="31"/>
      <c r="F567" s="31"/>
    </row>
    <row r="568" spans="1:6" x14ac:dyDescent="0.25">
      <c r="A568" s="83"/>
      <c r="C568" s="83"/>
      <c r="D568" s="31"/>
      <c r="E568" s="31"/>
      <c r="F568" s="31"/>
    </row>
    <row r="569" spans="1:6" x14ac:dyDescent="0.25">
      <c r="A569" s="83"/>
      <c r="C569" s="83"/>
      <c r="D569" s="31"/>
      <c r="E569" s="31"/>
      <c r="F569" s="31"/>
    </row>
    <row r="570" spans="1:6" x14ac:dyDescent="0.25">
      <c r="A570" s="83"/>
      <c r="C570" s="83"/>
      <c r="D570" s="31"/>
      <c r="E570" s="31"/>
      <c r="F570" s="31"/>
    </row>
    <row r="571" spans="1:6" x14ac:dyDescent="0.25">
      <c r="A571" s="83"/>
      <c r="C571" s="83"/>
      <c r="D571" s="31"/>
      <c r="E571" s="31"/>
      <c r="F571" s="31"/>
    </row>
    <row r="572" spans="1:6" x14ac:dyDescent="0.25">
      <c r="A572" s="83"/>
      <c r="C572" s="83"/>
      <c r="D572" s="31"/>
      <c r="E572" s="31"/>
      <c r="F572" s="31"/>
    </row>
    <row r="573" spans="1:6" x14ac:dyDescent="0.25">
      <c r="A573" s="83"/>
      <c r="C573" s="83"/>
      <c r="D573" s="31"/>
      <c r="E573" s="31"/>
      <c r="F573" s="31"/>
    </row>
    <row r="574" spans="1:6" x14ac:dyDescent="0.25">
      <c r="A574" s="83"/>
      <c r="C574" s="83"/>
      <c r="D574" s="31"/>
      <c r="E574" s="31"/>
      <c r="F574" s="31"/>
    </row>
    <row r="575" spans="1:6" x14ac:dyDescent="0.25">
      <c r="A575" s="83"/>
      <c r="C575" s="83"/>
      <c r="D575" s="31"/>
      <c r="E575" s="31"/>
      <c r="F575" s="31"/>
    </row>
    <row r="576" spans="1:6" x14ac:dyDescent="0.25">
      <c r="A576" s="83"/>
      <c r="C576" s="83"/>
      <c r="D576" s="31"/>
      <c r="E576" s="31"/>
      <c r="F576" s="31"/>
    </row>
    <row r="577" spans="1:6" x14ac:dyDescent="0.25">
      <c r="A577" s="83"/>
      <c r="C577" s="83"/>
      <c r="D577" s="31"/>
      <c r="E577" s="31"/>
      <c r="F577" s="31"/>
    </row>
    <row r="578" spans="1:6" x14ac:dyDescent="0.25">
      <c r="A578" s="83"/>
      <c r="C578" s="83"/>
      <c r="D578" s="31"/>
      <c r="E578" s="31"/>
      <c r="F578" s="31"/>
    </row>
    <row r="579" spans="1:6" x14ac:dyDescent="0.25">
      <c r="A579" s="83"/>
      <c r="C579" s="83"/>
      <c r="D579" s="31"/>
      <c r="E579" s="31"/>
      <c r="F579" s="31"/>
    </row>
    <row r="580" spans="1:6" x14ac:dyDescent="0.25">
      <c r="A580" s="83"/>
      <c r="C580" s="83"/>
      <c r="D580" s="31"/>
      <c r="E580" s="31"/>
      <c r="F580" s="31"/>
    </row>
    <row r="581" spans="1:6" x14ac:dyDescent="0.25">
      <c r="A581" s="83"/>
      <c r="C581" s="83"/>
      <c r="D581" s="31"/>
      <c r="E581" s="31"/>
      <c r="F581" s="31"/>
    </row>
    <row r="582" spans="1:6" x14ac:dyDescent="0.25">
      <c r="A582" s="83"/>
      <c r="C582" s="83"/>
      <c r="D582" s="31"/>
      <c r="E582" s="31"/>
      <c r="F582" s="31"/>
    </row>
    <row r="583" spans="1:6" x14ac:dyDescent="0.25">
      <c r="A583" s="83"/>
      <c r="C583" s="83"/>
      <c r="D583" s="31"/>
      <c r="E583" s="31"/>
      <c r="F583" s="31"/>
    </row>
    <row r="584" spans="1:6" x14ac:dyDescent="0.25">
      <c r="A584" s="83"/>
      <c r="C584" s="83"/>
      <c r="D584" s="31"/>
      <c r="E584" s="31"/>
      <c r="F584" s="31"/>
    </row>
    <row r="585" spans="1:6" x14ac:dyDescent="0.25">
      <c r="A585" s="83"/>
      <c r="C585" s="83"/>
      <c r="D585" s="31"/>
      <c r="E585" s="31"/>
      <c r="F585" s="31"/>
    </row>
    <row r="586" spans="1:6" x14ac:dyDescent="0.25">
      <c r="A586" s="83"/>
      <c r="C586" s="83"/>
      <c r="D586" s="31"/>
      <c r="E586" s="31"/>
      <c r="F586" s="31"/>
    </row>
    <row r="587" spans="1:6" x14ac:dyDescent="0.25">
      <c r="A587" s="83"/>
      <c r="C587" s="83"/>
      <c r="D587" s="31"/>
      <c r="E587" s="31"/>
      <c r="F587" s="31"/>
    </row>
    <row r="588" spans="1:6" x14ac:dyDescent="0.25">
      <c r="A588" s="83"/>
      <c r="C588" s="83"/>
      <c r="D588" s="31"/>
      <c r="E588" s="31"/>
      <c r="F588" s="31"/>
    </row>
    <row r="589" spans="1:6" x14ac:dyDescent="0.25">
      <c r="A589" s="83"/>
      <c r="C589" s="83"/>
      <c r="D589" s="31"/>
      <c r="E589" s="31"/>
      <c r="F589" s="31"/>
    </row>
    <row r="590" spans="1:6" x14ac:dyDescent="0.25">
      <c r="A590" s="83"/>
      <c r="C590" s="83"/>
      <c r="D590" s="31"/>
      <c r="E590" s="31"/>
      <c r="F590" s="31"/>
    </row>
    <row r="591" spans="1:6" x14ac:dyDescent="0.25">
      <c r="A591" s="83"/>
      <c r="C591" s="83"/>
      <c r="D591" s="31"/>
      <c r="E591" s="31"/>
      <c r="F591" s="31"/>
    </row>
    <row r="592" spans="1:6" x14ac:dyDescent="0.25">
      <c r="A592" s="83"/>
      <c r="C592" s="83"/>
      <c r="D592" s="31"/>
      <c r="E592" s="31"/>
      <c r="F592" s="31"/>
    </row>
    <row r="593" spans="1:6" x14ac:dyDescent="0.25">
      <c r="A593" s="83"/>
      <c r="C593" s="83"/>
      <c r="D593" s="31"/>
      <c r="E593" s="31"/>
      <c r="F593" s="31"/>
    </row>
    <row r="594" spans="1:6" x14ac:dyDescent="0.25">
      <c r="A594" s="83"/>
      <c r="C594" s="83"/>
      <c r="D594" s="31"/>
      <c r="E594" s="31"/>
      <c r="F594" s="31"/>
    </row>
    <row r="595" spans="1:6" x14ac:dyDescent="0.25">
      <c r="A595" s="83"/>
      <c r="C595" s="83"/>
      <c r="D595" s="31"/>
      <c r="E595" s="31"/>
      <c r="F595" s="31"/>
    </row>
    <row r="596" spans="1:6" x14ac:dyDescent="0.25">
      <c r="A596" s="83"/>
      <c r="C596" s="83"/>
      <c r="D596" s="31"/>
      <c r="E596" s="31"/>
      <c r="F596" s="31"/>
    </row>
    <row r="597" spans="1:6" x14ac:dyDescent="0.25">
      <c r="A597" s="83"/>
      <c r="C597" s="83"/>
      <c r="D597" s="31"/>
      <c r="E597" s="31"/>
      <c r="F597" s="31"/>
    </row>
    <row r="598" spans="1:6" x14ac:dyDescent="0.25">
      <c r="A598" s="83"/>
      <c r="C598" s="83"/>
      <c r="D598" s="31"/>
      <c r="E598" s="31"/>
      <c r="F598" s="31"/>
    </row>
    <row r="599" spans="1:6" x14ac:dyDescent="0.25">
      <c r="A599" s="83"/>
      <c r="C599" s="83"/>
      <c r="D599" s="31"/>
      <c r="E599" s="31"/>
      <c r="F599" s="31"/>
    </row>
    <row r="600" spans="1:6" x14ac:dyDescent="0.25">
      <c r="A600" s="83"/>
      <c r="C600" s="83"/>
      <c r="D600" s="31"/>
      <c r="E600" s="31"/>
      <c r="F600" s="31"/>
    </row>
    <row r="601" spans="1:6" x14ac:dyDescent="0.25">
      <c r="A601" s="83"/>
      <c r="C601" s="83"/>
      <c r="D601" s="31"/>
      <c r="E601" s="31"/>
      <c r="F601" s="31"/>
    </row>
    <row r="602" spans="1:6" x14ac:dyDescent="0.25">
      <c r="A602" s="83"/>
      <c r="C602" s="83"/>
      <c r="D602" s="31"/>
      <c r="E602" s="31"/>
      <c r="F602" s="31"/>
    </row>
    <row r="603" spans="1:6" x14ac:dyDescent="0.25">
      <c r="A603" s="83"/>
      <c r="C603" s="83"/>
      <c r="D603" s="31"/>
      <c r="E603" s="31"/>
      <c r="F603" s="31"/>
    </row>
    <row r="604" spans="1:6" x14ac:dyDescent="0.25">
      <c r="A604" s="83"/>
      <c r="C604" s="83"/>
      <c r="D604" s="31"/>
      <c r="E604" s="31"/>
      <c r="F604" s="31"/>
    </row>
    <row r="605" spans="1:6" x14ac:dyDescent="0.25">
      <c r="A605" s="83"/>
      <c r="C605" s="83"/>
      <c r="D605" s="31"/>
      <c r="E605" s="31"/>
      <c r="F605" s="31"/>
    </row>
    <row r="606" spans="1:6" x14ac:dyDescent="0.25">
      <c r="A606" s="83"/>
      <c r="C606" s="83"/>
      <c r="D606" s="31"/>
      <c r="E606" s="31"/>
      <c r="F606" s="31"/>
    </row>
    <row r="607" spans="1:6" x14ac:dyDescent="0.25">
      <c r="A607" s="83"/>
      <c r="C607" s="83"/>
      <c r="D607" s="31"/>
      <c r="E607" s="31"/>
      <c r="F607" s="31"/>
    </row>
    <row r="608" spans="1:6" x14ac:dyDescent="0.25">
      <c r="A608" s="83"/>
      <c r="C608" s="83"/>
      <c r="D608" s="31"/>
      <c r="E608" s="31"/>
      <c r="F608" s="31"/>
    </row>
    <row r="609" spans="1:6" x14ac:dyDescent="0.25">
      <c r="A609" s="83"/>
      <c r="C609" s="83"/>
      <c r="D609" s="31"/>
      <c r="E609" s="31"/>
      <c r="F609" s="31"/>
    </row>
    <row r="610" spans="1:6" x14ac:dyDescent="0.25">
      <c r="A610" s="83"/>
      <c r="C610" s="83"/>
      <c r="D610" s="31"/>
      <c r="E610" s="31"/>
      <c r="F610" s="31"/>
    </row>
    <row r="611" spans="1:6" x14ac:dyDescent="0.25">
      <c r="A611" s="83"/>
      <c r="C611" s="83"/>
      <c r="D611" s="31"/>
      <c r="E611" s="31"/>
      <c r="F611" s="31"/>
    </row>
    <row r="612" spans="1:6" x14ac:dyDescent="0.25">
      <c r="A612" s="83"/>
      <c r="C612" s="83"/>
      <c r="D612" s="31"/>
      <c r="E612" s="31"/>
      <c r="F612" s="31"/>
    </row>
    <row r="613" spans="1:6" x14ac:dyDescent="0.25">
      <c r="A613" s="83"/>
      <c r="C613" s="83"/>
      <c r="D613" s="31"/>
      <c r="E613" s="31"/>
      <c r="F613" s="31"/>
    </row>
    <row r="614" spans="1:6" x14ac:dyDescent="0.25">
      <c r="A614" s="83"/>
      <c r="C614" s="83"/>
      <c r="D614" s="31"/>
      <c r="E614" s="31"/>
      <c r="F614" s="31"/>
    </row>
    <row r="615" spans="1:6" x14ac:dyDescent="0.25">
      <c r="A615" s="83"/>
      <c r="C615" s="83"/>
      <c r="D615" s="31"/>
      <c r="E615" s="31"/>
      <c r="F615" s="31"/>
    </row>
    <row r="616" spans="1:6" x14ac:dyDescent="0.25">
      <c r="A616" s="83"/>
      <c r="C616" s="83"/>
      <c r="D616" s="31"/>
      <c r="E616" s="31"/>
      <c r="F616" s="31"/>
    </row>
    <row r="617" spans="1:6" x14ac:dyDescent="0.25">
      <c r="A617" s="83"/>
      <c r="C617" s="83"/>
      <c r="D617" s="31"/>
      <c r="E617" s="31"/>
      <c r="F617" s="31"/>
    </row>
    <row r="618" spans="1:6" x14ac:dyDescent="0.25">
      <c r="A618" s="83"/>
      <c r="C618" s="83"/>
      <c r="D618" s="31"/>
      <c r="E618" s="31"/>
      <c r="F618" s="31"/>
    </row>
    <row r="619" spans="1:6" x14ac:dyDescent="0.25">
      <c r="A619" s="83"/>
      <c r="C619" s="83"/>
      <c r="D619" s="31"/>
      <c r="E619" s="31"/>
      <c r="F619" s="31"/>
    </row>
    <row r="620" spans="1:6" x14ac:dyDescent="0.25">
      <c r="A620" s="83"/>
      <c r="C620" s="83"/>
      <c r="D620" s="31"/>
      <c r="E620" s="31"/>
      <c r="F620" s="31"/>
    </row>
    <row r="621" spans="1:6" x14ac:dyDescent="0.25">
      <c r="A621" s="83"/>
      <c r="C621" s="83"/>
      <c r="D621" s="31"/>
      <c r="E621" s="31"/>
      <c r="F621" s="31"/>
    </row>
    <row r="622" spans="1:6" x14ac:dyDescent="0.25">
      <c r="A622" s="83"/>
      <c r="C622" s="83"/>
      <c r="D622" s="31"/>
      <c r="E622" s="31"/>
      <c r="F622" s="31"/>
    </row>
    <row r="623" spans="1:6" x14ac:dyDescent="0.25">
      <c r="A623" s="83"/>
      <c r="C623" s="83"/>
      <c r="D623" s="31"/>
      <c r="E623" s="31"/>
      <c r="F623" s="31"/>
    </row>
    <row r="624" spans="1:6" x14ac:dyDescent="0.25">
      <c r="A624" s="83"/>
      <c r="C624" s="83"/>
      <c r="D624" s="31"/>
      <c r="E624" s="31"/>
      <c r="F624" s="31"/>
    </row>
    <row r="625" spans="1:6" x14ac:dyDescent="0.25">
      <c r="A625" s="83"/>
      <c r="C625" s="83"/>
      <c r="D625" s="31"/>
      <c r="E625" s="31"/>
      <c r="F625" s="31"/>
    </row>
    <row r="626" spans="1:6" x14ac:dyDescent="0.25">
      <c r="A626" s="83"/>
      <c r="C626" s="83"/>
      <c r="D626" s="31"/>
      <c r="E626" s="31"/>
      <c r="F626" s="31"/>
    </row>
    <row r="627" spans="1:6" x14ac:dyDescent="0.25">
      <c r="A627" s="83"/>
      <c r="C627" s="83"/>
      <c r="D627" s="31"/>
      <c r="E627" s="31"/>
      <c r="F627" s="31"/>
    </row>
    <row r="628" spans="1:6" x14ac:dyDescent="0.25">
      <c r="A628" s="83"/>
      <c r="C628" s="83"/>
      <c r="D628" s="31"/>
      <c r="E628" s="31"/>
      <c r="F628" s="31"/>
    </row>
    <row r="629" spans="1:6" x14ac:dyDescent="0.25">
      <c r="A629" s="83"/>
      <c r="C629" s="83"/>
      <c r="D629" s="31"/>
      <c r="E629" s="31"/>
      <c r="F629" s="31"/>
    </row>
    <row r="630" spans="1:6" x14ac:dyDescent="0.25">
      <c r="A630" s="83"/>
      <c r="C630" s="83"/>
      <c r="D630" s="31"/>
      <c r="E630" s="31"/>
      <c r="F630" s="31"/>
    </row>
    <row r="631" spans="1:6" x14ac:dyDescent="0.25">
      <c r="A631" s="83"/>
      <c r="C631" s="83"/>
      <c r="D631" s="31"/>
      <c r="E631" s="31"/>
      <c r="F631" s="31"/>
    </row>
    <row r="632" spans="1:6" x14ac:dyDescent="0.25">
      <c r="A632" s="83"/>
      <c r="C632" s="83"/>
      <c r="D632" s="31"/>
      <c r="E632" s="31"/>
      <c r="F632" s="31"/>
    </row>
    <row r="633" spans="1:6" x14ac:dyDescent="0.25">
      <c r="A633" s="83"/>
      <c r="C633" s="83"/>
      <c r="D633" s="31"/>
      <c r="E633" s="31"/>
      <c r="F633" s="31"/>
    </row>
    <row r="634" spans="1:6" x14ac:dyDescent="0.25">
      <c r="A634" s="83"/>
      <c r="C634" s="83"/>
      <c r="D634" s="31"/>
      <c r="E634" s="31"/>
      <c r="F634" s="31"/>
    </row>
    <row r="635" spans="1:6" x14ac:dyDescent="0.25">
      <c r="A635" s="83"/>
      <c r="C635" s="83"/>
      <c r="D635" s="31"/>
      <c r="E635" s="31"/>
      <c r="F635" s="31"/>
    </row>
    <row r="636" spans="1:6" x14ac:dyDescent="0.25">
      <c r="A636" s="83"/>
      <c r="C636" s="83"/>
      <c r="D636" s="31"/>
      <c r="E636" s="31"/>
      <c r="F636" s="31"/>
    </row>
    <row r="637" spans="1:6" x14ac:dyDescent="0.25">
      <c r="A637" s="83"/>
      <c r="C637" s="83"/>
      <c r="D637" s="31"/>
      <c r="E637" s="31"/>
      <c r="F637" s="31"/>
    </row>
    <row r="638" spans="1:6" x14ac:dyDescent="0.25">
      <c r="A638" s="83"/>
      <c r="C638" s="83"/>
      <c r="D638" s="31"/>
      <c r="E638" s="31"/>
      <c r="F638" s="31"/>
    </row>
    <row r="639" spans="1:6" x14ac:dyDescent="0.25">
      <c r="A639" s="83"/>
      <c r="C639" s="83"/>
      <c r="D639" s="31"/>
      <c r="E639" s="31"/>
      <c r="F639" s="31"/>
    </row>
    <row r="640" spans="1:6" x14ac:dyDescent="0.25">
      <c r="A640" s="83"/>
      <c r="C640" s="83"/>
      <c r="D640" s="31"/>
      <c r="E640" s="31"/>
      <c r="F640" s="31"/>
    </row>
    <row r="641" spans="1:6" x14ac:dyDescent="0.25">
      <c r="A641" s="83"/>
      <c r="C641" s="83"/>
      <c r="D641" s="31"/>
      <c r="E641" s="31"/>
      <c r="F641" s="31"/>
    </row>
    <row r="642" spans="1:6" x14ac:dyDescent="0.25">
      <c r="A642" s="83"/>
      <c r="C642" s="83"/>
      <c r="D642" s="31"/>
      <c r="E642" s="31"/>
      <c r="F642" s="31"/>
    </row>
    <row r="643" spans="1:6" x14ac:dyDescent="0.25">
      <c r="A643" s="83"/>
      <c r="C643" s="83"/>
      <c r="D643" s="31"/>
      <c r="E643" s="31"/>
      <c r="F643" s="31"/>
    </row>
    <row r="644" spans="1:6" x14ac:dyDescent="0.25">
      <c r="A644" s="83"/>
      <c r="C644" s="83"/>
      <c r="D644" s="31"/>
      <c r="E644" s="31"/>
      <c r="F644" s="31"/>
    </row>
    <row r="645" spans="1:6" x14ac:dyDescent="0.25">
      <c r="A645" s="83"/>
      <c r="C645" s="83"/>
      <c r="D645" s="31"/>
      <c r="E645" s="31"/>
      <c r="F645" s="31"/>
    </row>
    <row r="646" spans="1:6" x14ac:dyDescent="0.25">
      <c r="A646" s="83"/>
      <c r="C646" s="83"/>
      <c r="D646" s="31"/>
      <c r="E646" s="31"/>
      <c r="F646" s="31"/>
    </row>
    <row r="647" spans="1:6" x14ac:dyDescent="0.25">
      <c r="A647" s="83"/>
      <c r="C647" s="83"/>
      <c r="D647" s="31"/>
      <c r="E647" s="31"/>
      <c r="F647" s="31"/>
    </row>
    <row r="648" spans="1:6" x14ac:dyDescent="0.25">
      <c r="A648" s="83"/>
      <c r="C648" s="83"/>
      <c r="D648" s="31"/>
      <c r="E648" s="31"/>
      <c r="F648" s="31"/>
    </row>
    <row r="649" spans="1:6" x14ac:dyDescent="0.25">
      <c r="A649" s="83"/>
      <c r="C649" s="83"/>
      <c r="D649" s="31"/>
      <c r="E649" s="31"/>
      <c r="F649" s="31"/>
    </row>
    <row r="650" spans="1:6" x14ac:dyDescent="0.25">
      <c r="A650" s="83"/>
      <c r="C650" s="83"/>
      <c r="D650" s="31"/>
      <c r="E650" s="31"/>
      <c r="F650" s="31"/>
    </row>
    <row r="651" spans="1:6" x14ac:dyDescent="0.25">
      <c r="A651" s="83"/>
      <c r="C651" s="83"/>
      <c r="D651" s="31"/>
      <c r="E651" s="31"/>
      <c r="F651" s="31"/>
    </row>
    <row r="652" spans="1:6" x14ac:dyDescent="0.25">
      <c r="A652" s="83"/>
      <c r="C652" s="83"/>
      <c r="D652" s="31"/>
      <c r="E652" s="31"/>
      <c r="F652" s="31"/>
    </row>
    <row r="653" spans="1:6" x14ac:dyDescent="0.25">
      <c r="A653" s="83"/>
      <c r="C653" s="83"/>
      <c r="D653" s="31"/>
      <c r="E653" s="31"/>
      <c r="F653" s="31"/>
    </row>
    <row r="654" spans="1:6" x14ac:dyDescent="0.25">
      <c r="A654" s="83"/>
      <c r="C654" s="83"/>
      <c r="D654" s="31"/>
      <c r="E654" s="31"/>
      <c r="F654" s="31"/>
    </row>
    <row r="655" spans="1:6" x14ac:dyDescent="0.25">
      <c r="A655" s="83"/>
      <c r="C655" s="83"/>
      <c r="D655" s="31"/>
      <c r="E655" s="31"/>
      <c r="F655" s="31"/>
    </row>
    <row r="656" spans="1:6" x14ac:dyDescent="0.25">
      <c r="A656" s="83"/>
      <c r="C656" s="83"/>
      <c r="D656" s="31"/>
      <c r="E656" s="31"/>
      <c r="F656" s="31"/>
    </row>
    <row r="657" spans="1:6" x14ac:dyDescent="0.25">
      <c r="A657" s="83"/>
      <c r="C657" s="83"/>
      <c r="D657" s="31"/>
      <c r="E657" s="31"/>
      <c r="F657" s="31"/>
    </row>
    <row r="658" spans="1:6" x14ac:dyDescent="0.25">
      <c r="A658" s="83"/>
      <c r="C658" s="83"/>
      <c r="D658" s="31"/>
      <c r="E658" s="31"/>
      <c r="F658" s="31"/>
    </row>
    <row r="659" spans="1:6" x14ac:dyDescent="0.25">
      <c r="A659" s="83"/>
      <c r="C659" s="83"/>
      <c r="D659" s="31"/>
      <c r="E659" s="31"/>
      <c r="F659" s="31"/>
    </row>
    <row r="660" spans="1:6" x14ac:dyDescent="0.25">
      <c r="A660" s="83"/>
      <c r="C660" s="83"/>
      <c r="D660" s="31"/>
      <c r="E660" s="31"/>
      <c r="F660" s="31"/>
    </row>
    <row r="661" spans="1:6" x14ac:dyDescent="0.25">
      <c r="A661" s="83"/>
      <c r="C661" s="83"/>
      <c r="D661" s="31"/>
      <c r="E661" s="31"/>
      <c r="F661" s="31"/>
    </row>
    <row r="662" spans="1:6" x14ac:dyDescent="0.25">
      <c r="A662" s="83"/>
      <c r="C662" s="83"/>
      <c r="D662" s="31"/>
      <c r="E662" s="31"/>
      <c r="F662" s="31"/>
    </row>
    <row r="663" spans="1:6" x14ac:dyDescent="0.25">
      <c r="A663" s="83"/>
      <c r="C663" s="83"/>
      <c r="D663" s="31"/>
      <c r="E663" s="31"/>
      <c r="F663" s="31"/>
    </row>
    <row r="664" spans="1:6" x14ac:dyDescent="0.25">
      <c r="A664" s="83"/>
      <c r="C664" s="83"/>
      <c r="D664" s="31"/>
      <c r="E664" s="31"/>
      <c r="F664" s="31"/>
    </row>
    <row r="665" spans="1:6" x14ac:dyDescent="0.25">
      <c r="A665" s="83"/>
      <c r="C665" s="83"/>
      <c r="D665" s="31"/>
      <c r="E665" s="31"/>
      <c r="F665" s="31"/>
    </row>
    <row r="666" spans="1:6" x14ac:dyDescent="0.25">
      <c r="A666" s="83"/>
      <c r="C666" s="83"/>
      <c r="D666" s="31"/>
      <c r="E666" s="31"/>
      <c r="F666" s="31"/>
    </row>
    <row r="667" spans="1:6" x14ac:dyDescent="0.25">
      <c r="A667" s="83"/>
      <c r="C667" s="83"/>
      <c r="D667" s="31"/>
      <c r="E667" s="31"/>
      <c r="F667" s="31"/>
    </row>
    <row r="668" spans="1:6" x14ac:dyDescent="0.25">
      <c r="A668" s="83"/>
      <c r="C668" s="83"/>
      <c r="D668" s="31"/>
      <c r="E668" s="31"/>
      <c r="F668" s="31"/>
    </row>
    <row r="669" spans="1:6" x14ac:dyDescent="0.25">
      <c r="A669" s="83"/>
      <c r="C669" s="83"/>
      <c r="D669" s="31"/>
      <c r="E669" s="31"/>
      <c r="F669" s="31"/>
    </row>
    <row r="670" spans="1:6" x14ac:dyDescent="0.25">
      <c r="A670" s="83"/>
      <c r="C670" s="83"/>
      <c r="D670" s="31"/>
      <c r="E670" s="31"/>
      <c r="F670" s="31"/>
    </row>
    <row r="671" spans="1:6" x14ac:dyDescent="0.25">
      <c r="A671" s="83"/>
      <c r="C671" s="83"/>
      <c r="D671" s="31"/>
      <c r="E671" s="31"/>
      <c r="F671" s="31"/>
    </row>
    <row r="672" spans="1:6" x14ac:dyDescent="0.25">
      <c r="A672" s="83"/>
      <c r="C672" s="83"/>
      <c r="D672" s="31"/>
      <c r="E672" s="31"/>
      <c r="F672" s="31"/>
    </row>
    <row r="673" spans="1:6" x14ac:dyDescent="0.25">
      <c r="A673" s="83"/>
      <c r="C673" s="83"/>
      <c r="D673" s="31"/>
      <c r="E673" s="31"/>
      <c r="F673" s="31"/>
    </row>
    <row r="674" spans="1:6" x14ac:dyDescent="0.25">
      <c r="A674" s="83"/>
      <c r="C674" s="83"/>
      <c r="D674" s="31"/>
      <c r="E674" s="31"/>
      <c r="F674" s="31"/>
    </row>
    <row r="675" spans="1:6" x14ac:dyDescent="0.25">
      <c r="A675" s="83"/>
      <c r="C675" s="83"/>
      <c r="D675" s="31"/>
      <c r="E675" s="31"/>
      <c r="F675" s="31"/>
    </row>
    <row r="676" spans="1:6" x14ac:dyDescent="0.25">
      <c r="A676" s="83"/>
      <c r="C676" s="83"/>
      <c r="D676" s="31"/>
      <c r="E676" s="31"/>
      <c r="F676" s="31"/>
    </row>
    <row r="677" spans="1:6" x14ac:dyDescent="0.25">
      <c r="A677" s="83"/>
      <c r="C677" s="83"/>
      <c r="D677" s="31"/>
      <c r="E677" s="31"/>
      <c r="F677" s="31"/>
    </row>
    <row r="678" spans="1:6" x14ac:dyDescent="0.25">
      <c r="A678" s="83"/>
      <c r="C678" s="83"/>
      <c r="D678" s="31"/>
      <c r="E678" s="31"/>
      <c r="F678" s="31"/>
    </row>
    <row r="679" spans="1:6" x14ac:dyDescent="0.25">
      <c r="A679" s="83"/>
      <c r="C679" s="83"/>
      <c r="D679" s="31"/>
      <c r="E679" s="31"/>
      <c r="F679" s="31"/>
    </row>
    <row r="680" spans="1:6" x14ac:dyDescent="0.25">
      <c r="A680" s="83"/>
      <c r="C680" s="83"/>
      <c r="D680" s="31"/>
      <c r="E680" s="31"/>
      <c r="F680" s="31"/>
    </row>
    <row r="681" spans="1:6" x14ac:dyDescent="0.25">
      <c r="A681" s="83"/>
      <c r="C681" s="83"/>
      <c r="D681" s="31"/>
      <c r="E681" s="31"/>
      <c r="F681" s="31"/>
    </row>
    <row r="682" spans="1:6" x14ac:dyDescent="0.25">
      <c r="A682" s="83"/>
      <c r="C682" s="83"/>
      <c r="D682" s="31"/>
      <c r="E682" s="31"/>
      <c r="F682" s="31"/>
    </row>
    <row r="683" spans="1:6" x14ac:dyDescent="0.25">
      <c r="A683" s="83"/>
      <c r="C683" s="83"/>
      <c r="D683" s="31"/>
      <c r="E683" s="31"/>
      <c r="F683" s="31"/>
    </row>
    <row r="684" spans="1:6" x14ac:dyDescent="0.25">
      <c r="A684" s="83"/>
      <c r="C684" s="83"/>
      <c r="D684" s="31"/>
      <c r="E684" s="31"/>
      <c r="F684" s="31"/>
    </row>
    <row r="685" spans="1:6" x14ac:dyDescent="0.25">
      <c r="A685" s="83"/>
      <c r="C685" s="83"/>
      <c r="D685" s="31"/>
      <c r="E685" s="31"/>
      <c r="F685" s="31"/>
    </row>
    <row r="686" spans="1:6" x14ac:dyDescent="0.25">
      <c r="A686" s="83"/>
      <c r="C686" s="83"/>
      <c r="D686" s="31"/>
      <c r="E686" s="31"/>
      <c r="F686" s="31"/>
    </row>
    <row r="687" spans="1:6" x14ac:dyDescent="0.25">
      <c r="A687" s="83"/>
      <c r="C687" s="83"/>
      <c r="D687" s="31"/>
      <c r="E687" s="31"/>
      <c r="F687" s="31"/>
    </row>
    <row r="688" spans="1:6" x14ac:dyDescent="0.25">
      <c r="A688" s="83"/>
      <c r="C688" s="83"/>
      <c r="D688" s="31"/>
      <c r="E688" s="31"/>
      <c r="F688" s="31"/>
    </row>
    <row r="689" spans="1:6" x14ac:dyDescent="0.25">
      <c r="A689" s="83"/>
      <c r="C689" s="83"/>
      <c r="D689" s="31"/>
      <c r="E689" s="31"/>
      <c r="F689" s="31"/>
    </row>
    <row r="690" spans="1:6" x14ac:dyDescent="0.25">
      <c r="A690" s="83"/>
      <c r="C690" s="83"/>
      <c r="D690" s="31"/>
      <c r="E690" s="31"/>
      <c r="F690" s="31"/>
    </row>
    <row r="691" spans="1:6" x14ac:dyDescent="0.25">
      <c r="A691" s="83"/>
      <c r="C691" s="83"/>
      <c r="D691" s="31"/>
      <c r="E691" s="31"/>
      <c r="F691" s="31"/>
    </row>
    <row r="692" spans="1:6" x14ac:dyDescent="0.25">
      <c r="A692" s="83"/>
      <c r="C692" s="83"/>
      <c r="D692" s="31"/>
      <c r="E692" s="31"/>
      <c r="F692" s="31"/>
    </row>
    <row r="693" spans="1:6" x14ac:dyDescent="0.25">
      <c r="A693" s="83"/>
      <c r="C693" s="83"/>
      <c r="D693" s="31"/>
      <c r="E693" s="31"/>
      <c r="F693" s="31"/>
    </row>
    <row r="694" spans="1:6" x14ac:dyDescent="0.25">
      <c r="A694" s="83"/>
      <c r="C694" s="83"/>
      <c r="D694" s="31"/>
      <c r="E694" s="31"/>
      <c r="F694" s="31"/>
    </row>
    <row r="695" spans="1:6" x14ac:dyDescent="0.25">
      <c r="A695" s="83"/>
      <c r="C695" s="83"/>
      <c r="D695" s="31"/>
      <c r="E695" s="31"/>
      <c r="F695" s="31"/>
    </row>
    <row r="696" spans="1:6" x14ac:dyDescent="0.25">
      <c r="A696" s="83"/>
      <c r="C696" s="83"/>
      <c r="D696" s="31"/>
      <c r="E696" s="31"/>
      <c r="F696" s="31"/>
    </row>
    <row r="697" spans="1:6" x14ac:dyDescent="0.25">
      <c r="A697" s="83"/>
      <c r="C697" s="83"/>
      <c r="D697" s="31"/>
      <c r="E697" s="31"/>
      <c r="F697" s="31"/>
    </row>
    <row r="698" spans="1:6" x14ac:dyDescent="0.25">
      <c r="A698" s="83"/>
      <c r="C698" s="83"/>
      <c r="D698" s="31"/>
      <c r="E698" s="31"/>
      <c r="F698" s="31"/>
    </row>
    <row r="699" spans="1:6" x14ac:dyDescent="0.25">
      <c r="A699" s="83"/>
      <c r="C699" s="83"/>
      <c r="D699" s="31"/>
      <c r="E699" s="31"/>
      <c r="F699" s="31"/>
    </row>
    <row r="700" spans="1:6" x14ac:dyDescent="0.25">
      <c r="A700" s="83"/>
      <c r="C700" s="83"/>
      <c r="D700" s="31"/>
      <c r="E700" s="31"/>
      <c r="F700" s="31"/>
    </row>
    <row r="701" spans="1:6" x14ac:dyDescent="0.25">
      <c r="A701" s="83"/>
      <c r="C701" s="83"/>
      <c r="D701" s="31"/>
      <c r="E701" s="31"/>
      <c r="F701" s="31"/>
    </row>
    <row r="702" spans="1:6" x14ac:dyDescent="0.25">
      <c r="A702" s="83"/>
      <c r="C702" s="83"/>
      <c r="D702" s="31"/>
      <c r="E702" s="31"/>
      <c r="F702" s="31"/>
    </row>
    <row r="703" spans="1:6" x14ac:dyDescent="0.25">
      <c r="A703" s="83"/>
      <c r="C703" s="83"/>
      <c r="D703" s="31"/>
      <c r="E703" s="31"/>
      <c r="F703" s="31"/>
    </row>
    <row r="704" spans="1:6" x14ac:dyDescent="0.25">
      <c r="A704" s="83"/>
      <c r="C704" s="83"/>
      <c r="D704" s="31"/>
      <c r="E704" s="31"/>
      <c r="F704" s="31"/>
    </row>
    <row r="705" spans="1:6" x14ac:dyDescent="0.25">
      <c r="A705" s="83"/>
      <c r="C705" s="83"/>
      <c r="D705" s="31"/>
      <c r="E705" s="31"/>
      <c r="F705" s="31"/>
    </row>
    <row r="706" spans="1:6" x14ac:dyDescent="0.25">
      <c r="A706" s="83"/>
      <c r="C706" s="83"/>
      <c r="D706" s="31"/>
      <c r="E706" s="31"/>
      <c r="F706" s="31"/>
    </row>
    <row r="707" spans="1:6" x14ac:dyDescent="0.25">
      <c r="A707" s="83"/>
      <c r="C707" s="83"/>
      <c r="D707" s="31"/>
      <c r="E707" s="31"/>
      <c r="F707" s="31"/>
    </row>
    <row r="708" spans="1:6" x14ac:dyDescent="0.25">
      <c r="A708" s="83"/>
      <c r="C708" s="83"/>
      <c r="D708" s="31"/>
      <c r="E708" s="31"/>
      <c r="F708" s="31"/>
    </row>
    <row r="709" spans="1:6" x14ac:dyDescent="0.25">
      <c r="A709" s="83"/>
      <c r="C709" s="83"/>
      <c r="D709" s="31"/>
      <c r="E709" s="31"/>
      <c r="F709" s="31"/>
    </row>
    <row r="710" spans="1:6" x14ac:dyDescent="0.25">
      <c r="A710" s="83"/>
      <c r="C710" s="83"/>
      <c r="D710" s="31"/>
      <c r="E710" s="31"/>
      <c r="F710" s="31"/>
    </row>
    <row r="711" spans="1:6" x14ac:dyDescent="0.25">
      <c r="A711" s="83"/>
      <c r="C711" s="83"/>
      <c r="D711" s="31"/>
      <c r="E711" s="31"/>
      <c r="F711" s="31"/>
    </row>
    <row r="712" spans="1:6" x14ac:dyDescent="0.25">
      <c r="A712" s="83"/>
      <c r="C712" s="83"/>
      <c r="D712" s="31"/>
      <c r="E712" s="31"/>
      <c r="F712" s="31"/>
    </row>
    <row r="713" spans="1:6" x14ac:dyDescent="0.25">
      <c r="A713" s="83"/>
      <c r="C713" s="83"/>
      <c r="D713" s="31"/>
      <c r="E713" s="31"/>
      <c r="F713" s="31"/>
    </row>
    <row r="714" spans="1:6" x14ac:dyDescent="0.25">
      <c r="A714" s="83"/>
      <c r="C714" s="83"/>
      <c r="D714" s="31"/>
      <c r="E714" s="31"/>
      <c r="F714" s="31"/>
    </row>
    <row r="715" spans="1:6" x14ac:dyDescent="0.25">
      <c r="A715" s="83"/>
      <c r="C715" s="83"/>
      <c r="D715" s="31"/>
      <c r="E715" s="31"/>
      <c r="F715" s="31"/>
    </row>
    <row r="716" spans="1:6" x14ac:dyDescent="0.25">
      <c r="A716" s="83"/>
      <c r="C716" s="83"/>
      <c r="D716" s="31"/>
      <c r="E716" s="31"/>
      <c r="F716" s="31"/>
    </row>
    <row r="717" spans="1:6" x14ac:dyDescent="0.25">
      <c r="A717" s="83"/>
      <c r="C717" s="83"/>
      <c r="D717" s="31"/>
      <c r="E717" s="31"/>
      <c r="F717" s="31"/>
    </row>
    <row r="718" spans="1:6" x14ac:dyDescent="0.25">
      <c r="A718" s="83"/>
      <c r="C718" s="83"/>
      <c r="D718" s="31"/>
      <c r="E718" s="31"/>
      <c r="F718" s="31"/>
    </row>
    <row r="719" spans="1:6" x14ac:dyDescent="0.25">
      <c r="A719" s="83"/>
      <c r="C719" s="83"/>
      <c r="D719" s="31"/>
      <c r="E719" s="31"/>
      <c r="F719" s="31"/>
    </row>
    <row r="720" spans="1:6" x14ac:dyDescent="0.25">
      <c r="A720" s="83"/>
      <c r="C720" s="83"/>
      <c r="D720" s="31"/>
      <c r="E720" s="31"/>
      <c r="F720" s="31"/>
    </row>
    <row r="721" spans="1:6" x14ac:dyDescent="0.25">
      <c r="A721" s="83"/>
      <c r="C721" s="83"/>
      <c r="D721" s="31"/>
      <c r="E721" s="31"/>
      <c r="F721" s="31"/>
    </row>
    <row r="722" spans="1:6" x14ac:dyDescent="0.25">
      <c r="A722" s="83"/>
      <c r="C722" s="83"/>
      <c r="D722" s="31"/>
      <c r="E722" s="31"/>
      <c r="F722" s="31"/>
    </row>
    <row r="723" spans="1:6" x14ac:dyDescent="0.25">
      <c r="A723" s="83"/>
      <c r="C723" s="83"/>
      <c r="D723" s="31"/>
      <c r="E723" s="31"/>
      <c r="F723" s="31"/>
    </row>
    <row r="724" spans="1:6" x14ac:dyDescent="0.25">
      <c r="A724" s="83"/>
      <c r="C724" s="83"/>
      <c r="D724" s="31"/>
      <c r="E724" s="31"/>
      <c r="F724" s="31"/>
    </row>
    <row r="725" spans="1:6" x14ac:dyDescent="0.25">
      <c r="A725" s="83"/>
      <c r="C725" s="83"/>
      <c r="D725" s="31"/>
      <c r="E725" s="31"/>
      <c r="F725" s="31"/>
    </row>
    <row r="726" spans="1:6" x14ac:dyDescent="0.25">
      <c r="A726" s="83"/>
      <c r="C726" s="83"/>
      <c r="D726" s="31"/>
      <c r="E726" s="31"/>
      <c r="F726" s="31"/>
    </row>
    <row r="727" spans="1:6" x14ac:dyDescent="0.25">
      <c r="A727" s="83"/>
      <c r="C727" s="83"/>
      <c r="D727" s="31"/>
      <c r="E727" s="31"/>
      <c r="F727" s="31"/>
    </row>
    <row r="728" spans="1:6" x14ac:dyDescent="0.25">
      <c r="A728" s="83"/>
      <c r="C728" s="83"/>
      <c r="D728" s="31"/>
      <c r="E728" s="31"/>
      <c r="F728" s="31"/>
    </row>
    <row r="729" spans="1:6" x14ac:dyDescent="0.25">
      <c r="A729" s="83"/>
      <c r="C729" s="83"/>
      <c r="D729" s="31"/>
      <c r="E729" s="31"/>
      <c r="F729" s="31"/>
    </row>
    <row r="730" spans="1:6" x14ac:dyDescent="0.25">
      <c r="A730" s="83"/>
      <c r="C730" s="83"/>
      <c r="D730" s="31"/>
      <c r="E730" s="31"/>
      <c r="F730" s="31"/>
    </row>
    <row r="731" spans="1:6" x14ac:dyDescent="0.25">
      <c r="A731" s="83"/>
      <c r="C731" s="83"/>
      <c r="D731" s="31"/>
      <c r="E731" s="31"/>
      <c r="F731" s="31"/>
    </row>
    <row r="732" spans="1:6" x14ac:dyDescent="0.25">
      <c r="A732" s="83"/>
      <c r="C732" s="83"/>
      <c r="D732" s="31"/>
      <c r="E732" s="31"/>
      <c r="F732" s="31"/>
    </row>
    <row r="733" spans="1:6" x14ac:dyDescent="0.25">
      <c r="A733" s="83"/>
      <c r="C733" s="83"/>
      <c r="D733" s="31"/>
      <c r="E733" s="31"/>
      <c r="F733" s="31"/>
    </row>
    <row r="734" spans="1:6" x14ac:dyDescent="0.25">
      <c r="A734" s="83"/>
      <c r="C734" s="83"/>
      <c r="D734" s="31"/>
      <c r="E734" s="31"/>
      <c r="F734" s="31"/>
    </row>
    <row r="735" spans="1:6" x14ac:dyDescent="0.25">
      <c r="A735" s="83"/>
      <c r="C735" s="83"/>
      <c r="D735" s="31"/>
      <c r="E735" s="31"/>
      <c r="F735" s="31"/>
    </row>
    <row r="736" spans="1:6" x14ac:dyDescent="0.25">
      <c r="A736" s="83"/>
      <c r="C736" s="83"/>
      <c r="D736" s="31"/>
      <c r="E736" s="31"/>
      <c r="F736" s="31"/>
    </row>
    <row r="737" spans="1:6" x14ac:dyDescent="0.25">
      <c r="A737" s="83"/>
      <c r="C737" s="83"/>
      <c r="D737" s="31"/>
      <c r="E737" s="31"/>
      <c r="F737" s="31"/>
    </row>
    <row r="738" spans="1:6" x14ac:dyDescent="0.25">
      <c r="A738" s="83"/>
      <c r="C738" s="83"/>
      <c r="D738" s="31"/>
      <c r="E738" s="31"/>
      <c r="F738" s="31"/>
    </row>
    <row r="739" spans="1:6" x14ac:dyDescent="0.25">
      <c r="A739" s="83"/>
      <c r="C739" s="83"/>
      <c r="D739" s="31"/>
      <c r="E739" s="31"/>
      <c r="F739" s="31"/>
    </row>
    <row r="740" spans="1:6" x14ac:dyDescent="0.25">
      <c r="A740" s="83"/>
      <c r="C740" s="83"/>
      <c r="D740" s="31"/>
      <c r="E740" s="31"/>
      <c r="F740" s="31"/>
    </row>
    <row r="741" spans="1:6" x14ac:dyDescent="0.25">
      <c r="A741" s="83"/>
      <c r="C741" s="83"/>
      <c r="D741" s="31"/>
      <c r="E741" s="31"/>
      <c r="F741" s="31"/>
    </row>
    <row r="742" spans="1:6" x14ac:dyDescent="0.25">
      <c r="A742" s="83"/>
      <c r="C742" s="83"/>
      <c r="D742" s="31"/>
      <c r="E742" s="31"/>
      <c r="F742" s="31"/>
    </row>
    <row r="743" spans="1:6" x14ac:dyDescent="0.25">
      <c r="A743" s="83"/>
      <c r="C743" s="83"/>
      <c r="D743" s="31"/>
      <c r="E743" s="31"/>
      <c r="F743" s="31"/>
    </row>
    <row r="744" spans="1:6" x14ac:dyDescent="0.25">
      <c r="A744" s="83"/>
      <c r="C744" s="83"/>
      <c r="D744" s="31"/>
      <c r="E744" s="31"/>
      <c r="F744" s="31"/>
    </row>
    <row r="745" spans="1:6" x14ac:dyDescent="0.25">
      <c r="A745" s="83"/>
      <c r="C745" s="83"/>
      <c r="D745" s="31"/>
      <c r="E745" s="31"/>
      <c r="F745" s="31"/>
    </row>
    <row r="746" spans="1:6" x14ac:dyDescent="0.25">
      <c r="A746" s="83"/>
      <c r="C746" s="83"/>
      <c r="D746" s="31"/>
      <c r="E746" s="31"/>
      <c r="F746" s="31"/>
    </row>
    <row r="747" spans="1:6" x14ac:dyDescent="0.25">
      <c r="A747" s="83"/>
      <c r="C747" s="83"/>
      <c r="D747" s="31"/>
      <c r="E747" s="31"/>
      <c r="F747" s="31"/>
    </row>
    <row r="748" spans="1:6" x14ac:dyDescent="0.25">
      <c r="A748" s="83"/>
      <c r="C748" s="83"/>
      <c r="D748" s="31"/>
      <c r="E748" s="31"/>
      <c r="F748" s="31"/>
    </row>
    <row r="749" spans="1:6" x14ac:dyDescent="0.25">
      <c r="A749" s="83"/>
      <c r="C749" s="83"/>
      <c r="D749" s="31"/>
      <c r="E749" s="31"/>
      <c r="F749" s="31"/>
    </row>
    <row r="750" spans="1:6" x14ac:dyDescent="0.25">
      <c r="A750" s="83"/>
      <c r="C750" s="83"/>
      <c r="D750" s="31"/>
      <c r="E750" s="31"/>
      <c r="F750" s="31"/>
    </row>
    <row r="751" spans="1:6" x14ac:dyDescent="0.25">
      <c r="A751" s="83"/>
      <c r="C751" s="83"/>
      <c r="D751" s="31"/>
      <c r="E751" s="31"/>
      <c r="F751" s="31"/>
    </row>
    <row r="752" spans="1:6" x14ac:dyDescent="0.25">
      <c r="A752" s="83"/>
      <c r="C752" s="83"/>
      <c r="D752" s="31"/>
      <c r="E752" s="31"/>
      <c r="F752" s="31"/>
    </row>
    <row r="753" spans="1:6" x14ac:dyDescent="0.25">
      <c r="A753" s="83"/>
      <c r="C753" s="83"/>
      <c r="D753" s="31"/>
      <c r="E753" s="31"/>
      <c r="F753" s="31"/>
    </row>
    <row r="754" spans="1:6" x14ac:dyDescent="0.25">
      <c r="A754" s="83"/>
      <c r="C754" s="83"/>
      <c r="D754" s="31"/>
      <c r="E754" s="31"/>
      <c r="F754" s="31"/>
    </row>
    <row r="755" spans="1:6" x14ac:dyDescent="0.25">
      <c r="A755" s="83"/>
      <c r="C755" s="83"/>
      <c r="D755" s="31"/>
      <c r="E755" s="31"/>
      <c r="F755" s="31"/>
    </row>
    <row r="756" spans="1:6" x14ac:dyDescent="0.25">
      <c r="A756" s="83"/>
      <c r="C756" s="83"/>
      <c r="D756" s="31"/>
      <c r="E756" s="31"/>
      <c r="F756" s="31"/>
    </row>
    <row r="757" spans="1:6" x14ac:dyDescent="0.25">
      <c r="A757" s="83"/>
      <c r="C757" s="83"/>
      <c r="D757" s="31"/>
      <c r="E757" s="31"/>
      <c r="F757" s="31"/>
    </row>
    <row r="758" spans="1:6" x14ac:dyDescent="0.25">
      <c r="A758" s="83"/>
      <c r="C758" s="83"/>
      <c r="D758" s="31"/>
      <c r="E758" s="31"/>
      <c r="F758" s="31"/>
    </row>
    <row r="759" spans="1:6" x14ac:dyDescent="0.25">
      <c r="A759" s="83"/>
      <c r="C759" s="83"/>
      <c r="D759" s="31"/>
      <c r="E759" s="31"/>
      <c r="F759" s="31"/>
    </row>
    <row r="760" spans="1:6" x14ac:dyDescent="0.25">
      <c r="A760" s="83"/>
      <c r="C760" s="83"/>
      <c r="D760" s="31"/>
      <c r="E760" s="31"/>
      <c r="F760" s="31"/>
    </row>
    <row r="761" spans="1:6" x14ac:dyDescent="0.25">
      <c r="A761" s="83"/>
      <c r="C761" s="83"/>
      <c r="D761" s="31"/>
      <c r="E761" s="31"/>
      <c r="F761" s="31"/>
    </row>
    <row r="762" spans="1:6" x14ac:dyDescent="0.25">
      <c r="A762" s="83"/>
      <c r="C762" s="83"/>
      <c r="D762" s="31"/>
      <c r="E762" s="31"/>
      <c r="F762" s="31"/>
    </row>
    <row r="763" spans="1:6" x14ac:dyDescent="0.25">
      <c r="A763" s="83"/>
      <c r="C763" s="83"/>
      <c r="D763" s="31"/>
      <c r="E763" s="31"/>
      <c r="F763" s="31"/>
    </row>
    <row r="764" spans="1:6" x14ac:dyDescent="0.25">
      <c r="A764" s="83"/>
      <c r="C764" s="83"/>
      <c r="D764" s="31"/>
      <c r="E764" s="31"/>
      <c r="F764" s="31"/>
    </row>
    <row r="765" spans="1:6" x14ac:dyDescent="0.25">
      <c r="A765" s="83"/>
      <c r="C765" s="83"/>
      <c r="D765" s="31"/>
      <c r="E765" s="31"/>
      <c r="F765" s="31"/>
    </row>
    <row r="766" spans="1:6" x14ac:dyDescent="0.25">
      <c r="A766" s="83"/>
      <c r="C766" s="83"/>
      <c r="D766" s="31"/>
      <c r="E766" s="31"/>
      <c r="F766" s="31"/>
    </row>
    <row r="767" spans="1:6" x14ac:dyDescent="0.25">
      <c r="A767" s="83"/>
      <c r="C767" s="83"/>
      <c r="D767" s="31"/>
      <c r="E767" s="31"/>
      <c r="F767" s="31"/>
    </row>
    <row r="768" spans="1:6" x14ac:dyDescent="0.25">
      <c r="A768" s="83"/>
      <c r="C768" s="83"/>
      <c r="D768" s="31"/>
      <c r="E768" s="31"/>
      <c r="F768" s="31"/>
    </row>
    <row r="769" spans="1:6" x14ac:dyDescent="0.25">
      <c r="A769" s="83"/>
      <c r="C769" s="83"/>
      <c r="D769" s="31"/>
      <c r="E769" s="31"/>
      <c r="F769" s="31"/>
    </row>
    <row r="770" spans="1:6" x14ac:dyDescent="0.25">
      <c r="A770" s="83"/>
      <c r="C770" s="83"/>
      <c r="D770" s="31"/>
      <c r="E770" s="31"/>
      <c r="F770" s="31"/>
    </row>
    <row r="771" spans="1:6" x14ac:dyDescent="0.25">
      <c r="A771" s="83"/>
      <c r="C771" s="83"/>
      <c r="D771" s="31"/>
      <c r="E771" s="31"/>
      <c r="F771" s="31"/>
    </row>
    <row r="772" spans="1:6" x14ac:dyDescent="0.25">
      <c r="A772" s="83"/>
      <c r="C772" s="83"/>
      <c r="D772" s="31"/>
      <c r="E772" s="31"/>
      <c r="F772" s="31"/>
    </row>
    <row r="773" spans="1:6" x14ac:dyDescent="0.25">
      <c r="A773" s="83"/>
      <c r="C773" s="83"/>
      <c r="D773" s="31"/>
      <c r="E773" s="31"/>
      <c r="F773" s="31"/>
    </row>
    <row r="774" spans="1:6" x14ac:dyDescent="0.25">
      <c r="A774" s="83"/>
      <c r="C774" s="83"/>
      <c r="D774" s="31"/>
      <c r="E774" s="31"/>
      <c r="F774" s="31"/>
    </row>
    <row r="775" spans="1:6" x14ac:dyDescent="0.25">
      <c r="A775" s="83"/>
      <c r="C775" s="83"/>
      <c r="D775" s="31"/>
      <c r="E775" s="31"/>
      <c r="F775" s="31"/>
    </row>
    <row r="776" spans="1:6" x14ac:dyDescent="0.25">
      <c r="A776" s="83"/>
      <c r="C776" s="83"/>
      <c r="D776" s="31"/>
      <c r="E776" s="31"/>
      <c r="F776" s="31"/>
    </row>
    <row r="777" spans="1:6" x14ac:dyDescent="0.25">
      <c r="A777" s="83"/>
      <c r="C777" s="83"/>
      <c r="D777" s="31"/>
      <c r="E777" s="31"/>
      <c r="F777" s="31"/>
    </row>
    <row r="778" spans="1:6" x14ac:dyDescent="0.25">
      <c r="A778" s="83"/>
      <c r="C778" s="83"/>
      <c r="D778" s="31"/>
      <c r="E778" s="31"/>
      <c r="F778" s="31"/>
    </row>
    <row r="779" spans="1:6" x14ac:dyDescent="0.25">
      <c r="A779" s="83"/>
      <c r="C779" s="83"/>
      <c r="D779" s="31"/>
      <c r="E779" s="31"/>
      <c r="F779" s="31"/>
    </row>
    <row r="780" spans="1:6" x14ac:dyDescent="0.25">
      <c r="A780" s="83"/>
      <c r="C780" s="83"/>
      <c r="D780" s="31"/>
      <c r="E780" s="31"/>
      <c r="F780" s="31"/>
    </row>
    <row r="781" spans="1:6" x14ac:dyDescent="0.25">
      <c r="A781" s="83"/>
      <c r="C781" s="83"/>
      <c r="D781" s="31"/>
      <c r="E781" s="31"/>
      <c r="F781" s="31"/>
    </row>
    <row r="782" spans="1:6" x14ac:dyDescent="0.25">
      <c r="A782" s="83"/>
      <c r="C782" s="83"/>
      <c r="D782" s="31"/>
      <c r="E782" s="31"/>
      <c r="F782" s="31"/>
    </row>
    <row r="783" spans="1:6" x14ac:dyDescent="0.25">
      <c r="A783" s="83"/>
      <c r="C783" s="83"/>
      <c r="D783" s="31"/>
      <c r="E783" s="31"/>
      <c r="F783" s="31"/>
    </row>
    <row r="784" spans="1:6" x14ac:dyDescent="0.25">
      <c r="A784" s="83"/>
      <c r="C784" s="83"/>
      <c r="D784" s="31"/>
      <c r="E784" s="31"/>
      <c r="F784" s="31"/>
    </row>
    <row r="785" spans="1:6" x14ac:dyDescent="0.25">
      <c r="A785" s="83"/>
      <c r="C785" s="83"/>
      <c r="D785" s="31"/>
      <c r="E785" s="31"/>
      <c r="F785" s="31"/>
    </row>
    <row r="786" spans="1:6" x14ac:dyDescent="0.25">
      <c r="A786" s="83"/>
      <c r="C786" s="83"/>
      <c r="D786" s="31"/>
      <c r="E786" s="31"/>
      <c r="F786" s="31"/>
    </row>
    <row r="787" spans="1:6" x14ac:dyDescent="0.25">
      <c r="A787" s="83"/>
      <c r="C787" s="83"/>
      <c r="D787" s="31"/>
      <c r="E787" s="31"/>
      <c r="F787" s="31"/>
    </row>
    <row r="788" spans="1:6" x14ac:dyDescent="0.25">
      <c r="A788" s="83"/>
      <c r="C788" s="83"/>
      <c r="D788" s="31"/>
      <c r="E788" s="31"/>
      <c r="F788" s="31"/>
    </row>
    <row r="789" spans="1:6" x14ac:dyDescent="0.25">
      <c r="A789" s="83"/>
      <c r="C789" s="83"/>
      <c r="D789" s="31"/>
      <c r="E789" s="31"/>
      <c r="F789" s="31"/>
    </row>
    <row r="790" spans="1:6" x14ac:dyDescent="0.25">
      <c r="A790" s="83"/>
      <c r="C790" s="83"/>
      <c r="D790" s="31"/>
      <c r="E790" s="31"/>
      <c r="F790" s="31"/>
    </row>
    <row r="791" spans="1:6" x14ac:dyDescent="0.25">
      <c r="A791" s="83"/>
      <c r="C791" s="83"/>
      <c r="D791" s="31"/>
      <c r="E791" s="31"/>
      <c r="F791" s="31"/>
    </row>
    <row r="792" spans="1:6" x14ac:dyDescent="0.25">
      <c r="A792" s="83"/>
      <c r="C792" s="83"/>
      <c r="D792" s="31"/>
      <c r="E792" s="31"/>
      <c r="F792" s="31"/>
    </row>
    <row r="793" spans="1:6" x14ac:dyDescent="0.25">
      <c r="A793" s="83"/>
      <c r="C793" s="83"/>
      <c r="D793" s="31"/>
      <c r="E793" s="31"/>
      <c r="F793" s="31"/>
    </row>
    <row r="794" spans="1:6" x14ac:dyDescent="0.25">
      <c r="A794" s="83"/>
      <c r="C794" s="83"/>
      <c r="D794" s="31"/>
      <c r="E794" s="31"/>
      <c r="F794" s="31"/>
    </row>
    <row r="795" spans="1:6" x14ac:dyDescent="0.25">
      <c r="A795" s="83"/>
      <c r="C795" s="83"/>
      <c r="D795" s="31"/>
      <c r="E795" s="31"/>
      <c r="F795" s="31"/>
    </row>
    <row r="796" spans="1:6" x14ac:dyDescent="0.25">
      <c r="A796" s="83"/>
      <c r="C796" s="83"/>
      <c r="D796" s="31"/>
      <c r="E796" s="31"/>
      <c r="F796" s="31"/>
    </row>
    <row r="797" spans="1:6" x14ac:dyDescent="0.25">
      <c r="A797" s="83"/>
      <c r="C797" s="83"/>
      <c r="D797" s="31"/>
      <c r="E797" s="31"/>
      <c r="F797" s="31"/>
    </row>
    <row r="798" spans="1:6" x14ac:dyDescent="0.25">
      <c r="A798" s="83"/>
      <c r="C798" s="83"/>
      <c r="D798" s="31"/>
      <c r="E798" s="31"/>
      <c r="F798" s="31"/>
    </row>
    <row r="799" spans="1:6" x14ac:dyDescent="0.25">
      <c r="A799" s="83"/>
      <c r="C799" s="83"/>
      <c r="D799" s="31"/>
      <c r="E799" s="31"/>
      <c r="F799" s="31"/>
    </row>
    <row r="800" spans="1:6" x14ac:dyDescent="0.25">
      <c r="A800" s="83"/>
      <c r="C800" s="83"/>
      <c r="D800" s="31"/>
      <c r="E800" s="31"/>
      <c r="F800" s="31"/>
    </row>
    <row r="801" spans="1:6" x14ac:dyDescent="0.25">
      <c r="A801" s="83"/>
      <c r="C801" s="83"/>
      <c r="D801" s="31"/>
      <c r="E801" s="31"/>
      <c r="F801" s="31"/>
    </row>
    <row r="802" spans="1:6" x14ac:dyDescent="0.25">
      <c r="A802" s="83"/>
      <c r="C802" s="83"/>
      <c r="D802" s="31"/>
      <c r="E802" s="31"/>
      <c r="F802" s="31"/>
    </row>
    <row r="803" spans="1:6" x14ac:dyDescent="0.25">
      <c r="A803" s="83"/>
      <c r="C803" s="83"/>
      <c r="D803" s="31"/>
      <c r="E803" s="31"/>
      <c r="F803" s="31"/>
    </row>
    <row r="804" spans="1:6" x14ac:dyDescent="0.25">
      <c r="A804" s="83"/>
      <c r="C804" s="83"/>
      <c r="D804" s="31"/>
      <c r="E804" s="31"/>
      <c r="F804" s="31"/>
    </row>
    <row r="805" spans="1:6" x14ac:dyDescent="0.25">
      <c r="A805" s="83"/>
      <c r="C805" s="83"/>
      <c r="D805" s="31"/>
      <c r="E805" s="31"/>
      <c r="F805" s="31"/>
    </row>
    <row r="806" spans="1:6" x14ac:dyDescent="0.25">
      <c r="A806" s="83"/>
      <c r="C806" s="83"/>
      <c r="D806" s="31"/>
      <c r="E806" s="31"/>
      <c r="F806" s="31"/>
    </row>
    <row r="807" spans="1:6" x14ac:dyDescent="0.25">
      <c r="A807" s="83"/>
      <c r="C807" s="83"/>
      <c r="D807" s="31"/>
      <c r="E807" s="31"/>
      <c r="F807" s="31"/>
    </row>
    <row r="808" spans="1:6" x14ac:dyDescent="0.25">
      <c r="A808" s="83"/>
      <c r="C808" s="83"/>
      <c r="D808" s="31"/>
      <c r="E808" s="31"/>
      <c r="F808" s="31"/>
    </row>
    <row r="809" spans="1:6" x14ac:dyDescent="0.25">
      <c r="A809" s="83"/>
      <c r="C809" s="83"/>
      <c r="D809" s="31"/>
      <c r="E809" s="31"/>
      <c r="F809" s="31"/>
    </row>
    <row r="810" spans="1:6" x14ac:dyDescent="0.25">
      <c r="A810" s="83"/>
      <c r="C810" s="83"/>
      <c r="D810" s="31"/>
      <c r="E810" s="31"/>
      <c r="F810" s="31"/>
    </row>
    <row r="811" spans="1:6" x14ac:dyDescent="0.25">
      <c r="A811" s="83"/>
      <c r="C811" s="83"/>
      <c r="D811" s="31"/>
      <c r="E811" s="31"/>
      <c r="F811" s="31"/>
    </row>
    <row r="812" spans="1:6" x14ac:dyDescent="0.25">
      <c r="A812" s="83"/>
      <c r="C812" s="83"/>
      <c r="D812" s="31"/>
      <c r="E812" s="31"/>
      <c r="F812" s="31"/>
    </row>
    <row r="813" spans="1:6" x14ac:dyDescent="0.25">
      <c r="A813" s="83"/>
      <c r="C813" s="83"/>
      <c r="D813" s="31"/>
      <c r="E813" s="31"/>
      <c r="F813" s="31"/>
    </row>
    <row r="814" spans="1:6" x14ac:dyDescent="0.25">
      <c r="A814" s="83"/>
      <c r="C814" s="83"/>
      <c r="D814" s="31"/>
      <c r="E814" s="31"/>
      <c r="F814" s="31"/>
    </row>
    <row r="815" spans="1:6" x14ac:dyDescent="0.25">
      <c r="A815" s="83"/>
      <c r="C815" s="83"/>
      <c r="D815" s="31"/>
      <c r="E815" s="31"/>
      <c r="F815" s="31"/>
    </row>
    <row r="816" spans="1:6" x14ac:dyDescent="0.25">
      <c r="A816" s="83"/>
      <c r="C816" s="83"/>
      <c r="D816" s="31"/>
      <c r="E816" s="31"/>
      <c r="F816" s="31"/>
    </row>
    <row r="817" spans="1:6" x14ac:dyDescent="0.25">
      <c r="A817" s="83"/>
      <c r="C817" s="83"/>
      <c r="D817" s="31"/>
      <c r="E817" s="31"/>
      <c r="F817" s="31"/>
    </row>
    <row r="818" spans="1:6" x14ac:dyDescent="0.25">
      <c r="A818" s="83"/>
      <c r="C818" s="83"/>
      <c r="D818" s="31"/>
      <c r="E818" s="31"/>
      <c r="F818" s="31"/>
    </row>
    <row r="819" spans="1:6" x14ac:dyDescent="0.25">
      <c r="A819" s="83"/>
      <c r="C819" s="83"/>
      <c r="D819" s="31"/>
      <c r="E819" s="31"/>
      <c r="F819" s="31"/>
    </row>
    <row r="820" spans="1:6" x14ac:dyDescent="0.25">
      <c r="A820" s="83"/>
      <c r="C820" s="83"/>
      <c r="D820" s="31"/>
      <c r="E820" s="31"/>
      <c r="F820" s="31"/>
    </row>
    <row r="821" spans="1:6" x14ac:dyDescent="0.25">
      <c r="A821" s="83"/>
      <c r="C821" s="83"/>
      <c r="D821" s="31"/>
      <c r="E821" s="31"/>
      <c r="F821" s="31"/>
    </row>
    <row r="822" spans="1:6" x14ac:dyDescent="0.25">
      <c r="A822" s="83"/>
      <c r="C822" s="83"/>
      <c r="D822" s="31"/>
      <c r="E822" s="31"/>
      <c r="F822" s="31"/>
    </row>
    <row r="823" spans="1:6" x14ac:dyDescent="0.25">
      <c r="A823" s="83"/>
      <c r="C823" s="83"/>
      <c r="D823" s="31"/>
      <c r="E823" s="31"/>
      <c r="F823" s="31"/>
    </row>
    <row r="824" spans="1:6" x14ac:dyDescent="0.25">
      <c r="A824" s="83"/>
      <c r="C824" s="83"/>
      <c r="D824" s="31"/>
      <c r="E824" s="31"/>
      <c r="F824" s="31"/>
    </row>
    <row r="825" spans="1:6" x14ac:dyDescent="0.25">
      <c r="A825" s="83"/>
      <c r="C825" s="83"/>
      <c r="D825" s="31"/>
      <c r="E825" s="31"/>
      <c r="F825" s="31"/>
    </row>
    <row r="826" spans="1:6" x14ac:dyDescent="0.25">
      <c r="A826" s="83"/>
      <c r="C826" s="83"/>
      <c r="D826" s="31"/>
      <c r="E826" s="31"/>
      <c r="F826" s="31"/>
    </row>
    <row r="827" spans="1:6" x14ac:dyDescent="0.25">
      <c r="A827" s="83"/>
      <c r="C827" s="83"/>
      <c r="D827" s="31"/>
      <c r="E827" s="31"/>
      <c r="F827" s="31"/>
    </row>
    <row r="828" spans="1:6" x14ac:dyDescent="0.25">
      <c r="A828" s="83"/>
      <c r="C828" s="83"/>
      <c r="D828" s="31"/>
      <c r="E828" s="31"/>
      <c r="F828" s="31"/>
    </row>
    <row r="829" spans="1:6" x14ac:dyDescent="0.25">
      <c r="A829" s="83"/>
      <c r="C829" s="83"/>
      <c r="D829" s="31"/>
      <c r="E829" s="31"/>
      <c r="F829" s="31"/>
    </row>
    <row r="830" spans="1:6" x14ac:dyDescent="0.25">
      <c r="A830" s="83"/>
      <c r="C830" s="83"/>
      <c r="D830" s="31"/>
      <c r="E830" s="31"/>
      <c r="F830" s="31"/>
    </row>
    <row r="831" spans="1:6" x14ac:dyDescent="0.25">
      <c r="A831" s="83"/>
      <c r="C831" s="83"/>
      <c r="D831" s="31"/>
      <c r="E831" s="31"/>
      <c r="F831" s="31"/>
    </row>
    <row r="832" spans="1:6" x14ac:dyDescent="0.25">
      <c r="A832" s="83"/>
      <c r="C832" s="83"/>
      <c r="D832" s="31"/>
      <c r="E832" s="31"/>
      <c r="F832" s="31"/>
    </row>
    <row r="833" spans="1:6" x14ac:dyDescent="0.25">
      <c r="A833" s="83"/>
      <c r="C833" s="83"/>
      <c r="D833" s="31"/>
      <c r="E833" s="31"/>
      <c r="F833" s="31"/>
    </row>
    <row r="834" spans="1:6" x14ac:dyDescent="0.25">
      <c r="A834" s="83"/>
      <c r="C834" s="83"/>
      <c r="D834" s="31"/>
      <c r="E834" s="31"/>
      <c r="F834" s="31"/>
    </row>
    <row r="835" spans="1:6" x14ac:dyDescent="0.25">
      <c r="A835" s="83"/>
      <c r="C835" s="83"/>
      <c r="D835" s="31"/>
      <c r="E835" s="31"/>
      <c r="F835" s="31"/>
    </row>
    <row r="836" spans="1:6" x14ac:dyDescent="0.25">
      <c r="A836" s="83"/>
      <c r="C836" s="83"/>
      <c r="D836" s="31"/>
      <c r="E836" s="31"/>
      <c r="F836" s="31"/>
    </row>
    <row r="837" spans="1:6" x14ac:dyDescent="0.25">
      <c r="A837" s="83"/>
      <c r="C837" s="83"/>
      <c r="D837" s="31"/>
      <c r="E837" s="31"/>
      <c r="F837" s="31"/>
    </row>
    <row r="838" spans="1:6" x14ac:dyDescent="0.25">
      <c r="A838" s="83"/>
      <c r="C838" s="83"/>
      <c r="D838" s="31"/>
      <c r="E838" s="31"/>
      <c r="F838" s="31"/>
    </row>
    <row r="839" spans="1:6" x14ac:dyDescent="0.25">
      <c r="A839" s="83"/>
      <c r="C839" s="83"/>
      <c r="D839" s="31"/>
      <c r="E839" s="31"/>
      <c r="F839" s="31"/>
    </row>
    <row r="840" spans="1:6" x14ac:dyDescent="0.25">
      <c r="A840" s="83"/>
      <c r="C840" s="83"/>
      <c r="D840" s="31"/>
      <c r="E840" s="31"/>
      <c r="F840" s="31"/>
    </row>
    <row r="841" spans="1:6" x14ac:dyDescent="0.25">
      <c r="A841" s="83"/>
      <c r="C841" s="83"/>
      <c r="D841" s="31"/>
      <c r="E841" s="31"/>
      <c r="F841" s="31"/>
    </row>
    <row r="842" spans="1:6" x14ac:dyDescent="0.25">
      <c r="A842" s="83"/>
      <c r="C842" s="83"/>
      <c r="D842" s="31"/>
      <c r="E842" s="31"/>
      <c r="F842" s="31"/>
    </row>
    <row r="843" spans="1:6" x14ac:dyDescent="0.25">
      <c r="A843" s="83"/>
      <c r="C843" s="83"/>
      <c r="D843" s="31"/>
      <c r="E843" s="31"/>
      <c r="F843" s="31"/>
    </row>
    <row r="844" spans="1:6" x14ac:dyDescent="0.25">
      <c r="A844" s="83"/>
      <c r="C844" s="83"/>
      <c r="D844" s="31"/>
      <c r="E844" s="31"/>
      <c r="F844" s="31"/>
    </row>
    <row r="845" spans="1:6" x14ac:dyDescent="0.25">
      <c r="A845" s="83"/>
      <c r="C845" s="83"/>
      <c r="D845" s="31"/>
      <c r="E845" s="31"/>
      <c r="F845" s="31"/>
    </row>
    <row r="846" spans="1:6" x14ac:dyDescent="0.25">
      <c r="A846" s="83"/>
      <c r="C846" s="83"/>
      <c r="D846" s="31"/>
      <c r="E846" s="31"/>
      <c r="F846" s="31"/>
    </row>
    <row r="847" spans="1:6" x14ac:dyDescent="0.25">
      <c r="A847" s="83"/>
      <c r="C847" s="83"/>
      <c r="D847" s="31"/>
      <c r="E847" s="31"/>
      <c r="F847" s="31"/>
    </row>
    <row r="848" spans="1:6" x14ac:dyDescent="0.25">
      <c r="A848" s="83"/>
      <c r="C848" s="83"/>
      <c r="D848" s="31"/>
      <c r="E848" s="31"/>
      <c r="F848" s="31"/>
    </row>
    <row r="849" spans="1:6" x14ac:dyDescent="0.25">
      <c r="A849" s="83"/>
      <c r="C849" s="83"/>
      <c r="D849" s="31"/>
      <c r="E849" s="31"/>
      <c r="F849" s="31"/>
    </row>
    <row r="850" spans="1:6" x14ac:dyDescent="0.25">
      <c r="A850" s="83"/>
      <c r="C850" s="83"/>
      <c r="D850" s="31"/>
      <c r="E850" s="31"/>
      <c r="F850" s="31"/>
    </row>
    <row r="851" spans="1:6" x14ac:dyDescent="0.25">
      <c r="A851" s="83"/>
      <c r="C851" s="83"/>
      <c r="D851" s="31"/>
      <c r="E851" s="31"/>
      <c r="F851" s="31"/>
    </row>
    <row r="852" spans="1:6" x14ac:dyDescent="0.25">
      <c r="A852" s="83"/>
      <c r="C852" s="83"/>
      <c r="D852" s="31"/>
      <c r="E852" s="31"/>
      <c r="F852" s="31"/>
    </row>
    <row r="853" spans="1:6" x14ac:dyDescent="0.25">
      <c r="A853" s="83"/>
      <c r="C853" s="83"/>
      <c r="D853" s="31"/>
      <c r="E853" s="31"/>
      <c r="F853" s="31"/>
    </row>
    <row r="854" spans="1:6" x14ac:dyDescent="0.25">
      <c r="A854" s="83"/>
      <c r="C854" s="83"/>
      <c r="D854" s="31"/>
      <c r="E854" s="31"/>
      <c r="F854" s="31"/>
    </row>
    <row r="855" spans="1:6" x14ac:dyDescent="0.25">
      <c r="A855" s="83"/>
      <c r="C855" s="83"/>
      <c r="D855" s="31"/>
      <c r="E855" s="31"/>
      <c r="F855" s="31"/>
    </row>
    <row r="856" spans="1:6" x14ac:dyDescent="0.25">
      <c r="A856" s="83"/>
      <c r="C856" s="83"/>
      <c r="D856" s="31"/>
      <c r="E856" s="31"/>
      <c r="F856" s="31"/>
    </row>
    <row r="857" spans="1:6" x14ac:dyDescent="0.25">
      <c r="A857" s="83"/>
      <c r="C857" s="83"/>
      <c r="D857" s="31"/>
      <c r="E857" s="31"/>
      <c r="F857" s="31"/>
    </row>
    <row r="858" spans="1:6" x14ac:dyDescent="0.25">
      <c r="A858" s="83"/>
      <c r="C858" s="83"/>
      <c r="D858" s="31"/>
      <c r="E858" s="31"/>
      <c r="F858" s="31"/>
    </row>
    <row r="859" spans="1:6" x14ac:dyDescent="0.25">
      <c r="A859" s="83"/>
      <c r="C859" s="83"/>
      <c r="D859" s="31"/>
      <c r="E859" s="31"/>
      <c r="F859" s="31"/>
    </row>
    <row r="860" spans="1:6" x14ac:dyDescent="0.25">
      <c r="A860" s="83"/>
      <c r="C860" s="83"/>
      <c r="D860" s="31"/>
      <c r="E860" s="31"/>
      <c r="F860" s="31"/>
    </row>
    <row r="861" spans="1:6" x14ac:dyDescent="0.25">
      <c r="A861" s="83"/>
      <c r="C861" s="83"/>
      <c r="D861" s="31"/>
      <c r="E861" s="31"/>
      <c r="F861" s="31"/>
    </row>
    <row r="862" spans="1:6" x14ac:dyDescent="0.25">
      <c r="A862" s="83"/>
      <c r="C862" s="83"/>
      <c r="D862" s="31"/>
      <c r="E862" s="31"/>
      <c r="F862" s="31"/>
    </row>
    <row r="863" spans="1:6" x14ac:dyDescent="0.25">
      <c r="A863" s="83"/>
      <c r="C863" s="83"/>
      <c r="D863" s="31"/>
      <c r="E863" s="31"/>
      <c r="F863" s="31"/>
    </row>
    <row r="864" spans="1:6" x14ac:dyDescent="0.25">
      <c r="A864" s="83"/>
      <c r="C864" s="83"/>
      <c r="D864" s="31"/>
      <c r="E864" s="31"/>
      <c r="F864" s="31"/>
    </row>
    <row r="865" spans="1:6" x14ac:dyDescent="0.25">
      <c r="A865" s="83"/>
      <c r="C865" s="83"/>
      <c r="D865" s="31"/>
      <c r="E865" s="31"/>
      <c r="F865" s="31"/>
    </row>
    <row r="866" spans="1:6" x14ac:dyDescent="0.25">
      <c r="A866" s="83"/>
      <c r="C866" s="83"/>
      <c r="D866" s="31"/>
      <c r="E866" s="31"/>
      <c r="F866" s="31"/>
    </row>
    <row r="867" spans="1:6" x14ac:dyDescent="0.25">
      <c r="A867" s="83"/>
      <c r="C867" s="83"/>
      <c r="D867" s="31"/>
      <c r="E867" s="31"/>
      <c r="F867" s="31"/>
    </row>
    <row r="868" spans="1:6" x14ac:dyDescent="0.25">
      <c r="A868" s="83"/>
      <c r="C868" s="83"/>
      <c r="D868" s="31"/>
      <c r="E868" s="31"/>
      <c r="F868" s="31"/>
    </row>
    <row r="869" spans="1:6" x14ac:dyDescent="0.25">
      <c r="A869" s="83"/>
      <c r="C869" s="83"/>
      <c r="D869" s="31"/>
      <c r="E869" s="31"/>
      <c r="F869" s="31"/>
    </row>
    <row r="870" spans="1:6" x14ac:dyDescent="0.25">
      <c r="A870" s="83"/>
      <c r="C870" s="83"/>
      <c r="D870" s="31"/>
      <c r="E870" s="31"/>
      <c r="F870" s="31"/>
    </row>
    <row r="871" spans="1:6" x14ac:dyDescent="0.25">
      <c r="A871" s="83"/>
      <c r="C871" s="83"/>
      <c r="D871" s="31"/>
      <c r="E871" s="31"/>
      <c r="F871" s="31"/>
    </row>
    <row r="872" spans="1:6" x14ac:dyDescent="0.25">
      <c r="A872" s="83"/>
      <c r="C872" s="83"/>
      <c r="D872" s="31"/>
      <c r="E872" s="31"/>
      <c r="F872" s="31"/>
    </row>
    <row r="873" spans="1:6" x14ac:dyDescent="0.25">
      <c r="A873" s="83"/>
      <c r="C873" s="83"/>
      <c r="D873" s="31"/>
      <c r="E873" s="31"/>
      <c r="F873" s="31"/>
    </row>
    <row r="874" spans="1:6" x14ac:dyDescent="0.25">
      <c r="A874" s="83"/>
      <c r="C874" s="83"/>
      <c r="D874" s="31"/>
      <c r="E874" s="31"/>
      <c r="F874" s="31"/>
    </row>
    <row r="875" spans="1:6" x14ac:dyDescent="0.25">
      <c r="A875" s="83"/>
      <c r="C875" s="83"/>
      <c r="D875" s="31"/>
      <c r="E875" s="31"/>
      <c r="F875" s="31"/>
    </row>
    <row r="876" spans="1:6" x14ac:dyDescent="0.25">
      <c r="A876" s="83"/>
      <c r="C876" s="83"/>
      <c r="D876" s="31"/>
      <c r="E876" s="31"/>
      <c r="F876" s="31"/>
    </row>
    <row r="877" spans="1:6" x14ac:dyDescent="0.25">
      <c r="A877" s="83"/>
      <c r="C877" s="83"/>
      <c r="D877" s="31"/>
      <c r="E877" s="31"/>
      <c r="F877" s="31"/>
    </row>
    <row r="878" spans="1:6" x14ac:dyDescent="0.25">
      <c r="A878" s="83"/>
      <c r="C878" s="83"/>
      <c r="D878" s="31"/>
      <c r="E878" s="31"/>
      <c r="F878" s="31"/>
    </row>
    <row r="879" spans="1:6" x14ac:dyDescent="0.25">
      <c r="A879" s="83"/>
      <c r="C879" s="83"/>
      <c r="D879" s="31"/>
      <c r="E879" s="31"/>
      <c r="F879" s="31"/>
    </row>
    <row r="880" spans="1:6" x14ac:dyDescent="0.25">
      <c r="A880" s="83"/>
      <c r="C880" s="83"/>
      <c r="D880" s="31"/>
      <c r="E880" s="31"/>
      <c r="F880" s="31"/>
    </row>
    <row r="881" spans="1:6" x14ac:dyDescent="0.25">
      <c r="A881" s="83"/>
      <c r="C881" s="83"/>
      <c r="D881" s="31"/>
      <c r="E881" s="31"/>
      <c r="F881" s="31"/>
    </row>
    <row r="882" spans="1:6" x14ac:dyDescent="0.25">
      <c r="A882" s="83"/>
      <c r="C882" s="83"/>
      <c r="D882" s="31"/>
      <c r="E882" s="31"/>
      <c r="F882" s="31"/>
    </row>
    <row r="883" spans="1:6" x14ac:dyDescent="0.25">
      <c r="A883" s="83"/>
      <c r="C883" s="83"/>
      <c r="D883" s="31"/>
      <c r="E883" s="31"/>
      <c r="F883" s="31"/>
    </row>
    <row r="884" spans="1:6" x14ac:dyDescent="0.25">
      <c r="A884" s="83"/>
      <c r="C884" s="83"/>
      <c r="D884" s="31"/>
      <c r="E884" s="31"/>
      <c r="F884" s="31"/>
    </row>
    <row r="885" spans="1:6" x14ac:dyDescent="0.25">
      <c r="A885" s="83"/>
      <c r="C885" s="83"/>
      <c r="D885" s="31"/>
      <c r="E885" s="31"/>
      <c r="F885" s="31"/>
    </row>
    <row r="886" spans="1:6" x14ac:dyDescent="0.25">
      <c r="A886" s="83"/>
      <c r="C886" s="83"/>
      <c r="D886" s="31"/>
      <c r="E886" s="31"/>
      <c r="F886" s="31"/>
    </row>
    <row r="887" spans="1:6" x14ac:dyDescent="0.25">
      <c r="A887" s="83"/>
      <c r="C887" s="83"/>
      <c r="D887" s="31"/>
      <c r="E887" s="31"/>
      <c r="F887" s="31"/>
    </row>
    <row r="888" spans="1:6" x14ac:dyDescent="0.25">
      <c r="A888" s="83"/>
      <c r="C888" s="83"/>
      <c r="D888" s="31"/>
      <c r="E888" s="31"/>
      <c r="F888" s="31"/>
    </row>
    <row r="889" spans="1:6" x14ac:dyDescent="0.25">
      <c r="A889" s="83"/>
      <c r="C889" s="83"/>
      <c r="D889" s="31"/>
      <c r="E889" s="31"/>
      <c r="F889" s="31"/>
    </row>
    <row r="890" spans="1:6" x14ac:dyDescent="0.25">
      <c r="A890" s="83"/>
      <c r="C890" s="83"/>
      <c r="D890" s="31"/>
      <c r="E890" s="31"/>
      <c r="F890" s="31"/>
    </row>
    <row r="891" spans="1:6" x14ac:dyDescent="0.25">
      <c r="A891" s="83"/>
      <c r="C891" s="83"/>
      <c r="D891" s="31"/>
      <c r="E891" s="31"/>
      <c r="F891" s="31"/>
    </row>
    <row r="892" spans="1:6" x14ac:dyDescent="0.25">
      <c r="A892" s="83"/>
      <c r="C892" s="83"/>
      <c r="D892" s="31"/>
      <c r="E892" s="31"/>
      <c r="F892" s="31"/>
    </row>
    <row r="893" spans="1:6" x14ac:dyDescent="0.25">
      <c r="A893" s="83"/>
      <c r="C893" s="83"/>
      <c r="D893" s="31"/>
      <c r="E893" s="31"/>
      <c r="F893" s="31"/>
    </row>
    <row r="894" spans="1:6" x14ac:dyDescent="0.25">
      <c r="A894" s="83"/>
      <c r="C894" s="83"/>
      <c r="D894" s="31"/>
      <c r="E894" s="31"/>
      <c r="F894" s="31"/>
    </row>
    <row r="895" spans="1:6" x14ac:dyDescent="0.25">
      <c r="A895" s="83"/>
      <c r="C895" s="83"/>
      <c r="D895" s="31"/>
      <c r="E895" s="31"/>
      <c r="F895" s="31"/>
    </row>
    <row r="896" spans="1:6" x14ac:dyDescent="0.25">
      <c r="A896" s="83"/>
      <c r="C896" s="83"/>
      <c r="D896" s="31"/>
      <c r="E896" s="31"/>
      <c r="F896" s="31"/>
    </row>
    <row r="897" spans="1:6" x14ac:dyDescent="0.25">
      <c r="A897" s="83"/>
      <c r="C897" s="83"/>
      <c r="D897" s="31"/>
      <c r="E897" s="31"/>
      <c r="F897" s="31"/>
    </row>
    <row r="898" spans="1:6" x14ac:dyDescent="0.25">
      <c r="A898" s="83"/>
      <c r="C898" s="83"/>
      <c r="D898" s="31"/>
      <c r="E898" s="31"/>
      <c r="F898" s="31"/>
    </row>
    <row r="899" spans="1:6" x14ac:dyDescent="0.25">
      <c r="A899" s="83"/>
      <c r="C899" s="83"/>
      <c r="D899" s="31"/>
      <c r="E899" s="31"/>
      <c r="F899" s="31"/>
    </row>
    <row r="900" spans="1:6" x14ac:dyDescent="0.25">
      <c r="A900" s="83"/>
      <c r="C900" s="83"/>
      <c r="D900" s="31"/>
      <c r="E900" s="31"/>
      <c r="F900" s="31"/>
    </row>
    <row r="901" spans="1:6" x14ac:dyDescent="0.25">
      <c r="A901" s="83"/>
      <c r="C901" s="83"/>
      <c r="D901" s="31"/>
      <c r="E901" s="31"/>
      <c r="F901" s="31"/>
    </row>
    <row r="902" spans="1:6" x14ac:dyDescent="0.25">
      <c r="A902" s="83"/>
      <c r="C902" s="83"/>
      <c r="D902" s="31"/>
      <c r="E902" s="31"/>
      <c r="F902" s="31"/>
    </row>
    <row r="903" spans="1:6" x14ac:dyDescent="0.25">
      <c r="A903" s="83"/>
      <c r="C903" s="83"/>
      <c r="D903" s="31"/>
      <c r="E903" s="31"/>
      <c r="F903" s="31"/>
    </row>
    <row r="904" spans="1:6" x14ac:dyDescent="0.25">
      <c r="A904" s="83"/>
      <c r="C904" s="83"/>
      <c r="D904" s="31"/>
      <c r="E904" s="31"/>
      <c r="F904" s="31"/>
    </row>
    <row r="905" spans="1:6" x14ac:dyDescent="0.25">
      <c r="A905" s="83"/>
      <c r="C905" s="83"/>
      <c r="D905" s="31"/>
      <c r="E905" s="31"/>
      <c r="F905" s="31"/>
    </row>
    <row r="906" spans="1:6" x14ac:dyDescent="0.25">
      <c r="A906" s="83"/>
      <c r="C906" s="83"/>
      <c r="D906" s="31"/>
      <c r="E906" s="31"/>
      <c r="F906" s="31"/>
    </row>
    <row r="907" spans="1:6" x14ac:dyDescent="0.25">
      <c r="A907" s="83"/>
      <c r="C907" s="83"/>
      <c r="D907" s="31"/>
      <c r="E907" s="31"/>
      <c r="F907" s="31"/>
    </row>
    <row r="908" spans="1:6" x14ac:dyDescent="0.25">
      <c r="A908" s="83"/>
      <c r="C908" s="83"/>
      <c r="D908" s="31"/>
      <c r="E908" s="31"/>
      <c r="F908" s="31"/>
    </row>
    <row r="909" spans="1:6" x14ac:dyDescent="0.25">
      <c r="A909" s="83"/>
      <c r="C909" s="83"/>
      <c r="D909" s="31"/>
      <c r="E909" s="31"/>
      <c r="F909" s="31"/>
    </row>
    <row r="910" spans="1:6" x14ac:dyDescent="0.25">
      <c r="A910" s="83"/>
      <c r="C910" s="83"/>
      <c r="D910" s="31"/>
      <c r="E910" s="31"/>
      <c r="F910" s="31"/>
    </row>
    <row r="911" spans="1:6" x14ac:dyDescent="0.25">
      <c r="A911" s="83"/>
      <c r="C911" s="83"/>
      <c r="D911" s="31"/>
      <c r="E911" s="31"/>
      <c r="F911" s="31"/>
    </row>
    <row r="912" spans="1:6" x14ac:dyDescent="0.25">
      <c r="A912" s="83"/>
      <c r="C912" s="83"/>
      <c r="D912" s="31"/>
      <c r="E912" s="31"/>
      <c r="F912" s="31"/>
    </row>
    <row r="913" spans="1:6" x14ac:dyDescent="0.25">
      <c r="A913" s="83"/>
      <c r="C913" s="83"/>
      <c r="D913" s="31"/>
      <c r="E913" s="31"/>
      <c r="F913" s="31"/>
    </row>
    <row r="914" spans="1:6" x14ac:dyDescent="0.25">
      <c r="A914" s="83"/>
      <c r="C914" s="83"/>
      <c r="D914" s="31"/>
      <c r="E914" s="31"/>
      <c r="F914" s="31"/>
    </row>
    <row r="915" spans="1:6" x14ac:dyDescent="0.25">
      <c r="A915" s="83"/>
      <c r="C915" s="83"/>
      <c r="D915" s="31"/>
      <c r="E915" s="31"/>
      <c r="F915" s="31"/>
    </row>
    <row r="916" spans="1:6" x14ac:dyDescent="0.25">
      <c r="A916" s="83"/>
      <c r="C916" s="83"/>
      <c r="D916" s="31"/>
      <c r="E916" s="31"/>
      <c r="F916" s="31"/>
    </row>
    <row r="917" spans="1:6" x14ac:dyDescent="0.25">
      <c r="A917" s="83"/>
      <c r="C917" s="83"/>
      <c r="D917" s="31"/>
      <c r="E917" s="31"/>
      <c r="F917" s="31"/>
    </row>
    <row r="918" spans="1:6" x14ac:dyDescent="0.25">
      <c r="A918" s="83"/>
      <c r="C918" s="83"/>
      <c r="D918" s="31"/>
      <c r="E918" s="31"/>
      <c r="F918" s="31"/>
    </row>
    <row r="919" spans="1:6" x14ac:dyDescent="0.25">
      <c r="A919" s="83"/>
      <c r="C919" s="83"/>
      <c r="D919" s="31"/>
      <c r="E919" s="31"/>
      <c r="F919" s="31"/>
    </row>
    <row r="920" spans="1:6" x14ac:dyDescent="0.25">
      <c r="A920" s="83"/>
      <c r="C920" s="83"/>
      <c r="D920" s="31"/>
      <c r="E920" s="31"/>
      <c r="F920" s="31"/>
    </row>
    <row r="921" spans="1:6" x14ac:dyDescent="0.25">
      <c r="A921" s="83"/>
      <c r="C921" s="83"/>
      <c r="D921" s="31"/>
      <c r="E921" s="31"/>
      <c r="F921" s="31"/>
    </row>
    <row r="922" spans="1:6" x14ac:dyDescent="0.25">
      <c r="A922" s="83"/>
      <c r="C922" s="83"/>
      <c r="D922" s="31"/>
      <c r="E922" s="31"/>
      <c r="F922" s="31"/>
    </row>
    <row r="923" spans="1:6" x14ac:dyDescent="0.25">
      <c r="A923" s="83"/>
      <c r="C923" s="83"/>
      <c r="D923" s="31"/>
      <c r="E923" s="31"/>
      <c r="F923" s="31"/>
    </row>
    <row r="924" spans="1:6" x14ac:dyDescent="0.25">
      <c r="A924" s="83"/>
      <c r="C924" s="83"/>
      <c r="D924" s="31"/>
      <c r="E924" s="31"/>
      <c r="F924" s="31"/>
    </row>
    <row r="925" spans="1:6" x14ac:dyDescent="0.25">
      <c r="A925" s="83"/>
      <c r="C925" s="83"/>
      <c r="D925" s="31"/>
      <c r="E925" s="31"/>
      <c r="F925" s="31"/>
    </row>
    <row r="926" spans="1:6" x14ac:dyDescent="0.25">
      <c r="A926" s="83"/>
      <c r="C926" s="83"/>
      <c r="D926" s="31"/>
      <c r="E926" s="31"/>
      <c r="F926" s="31"/>
    </row>
    <row r="927" spans="1:6" x14ac:dyDescent="0.25">
      <c r="A927" s="83"/>
      <c r="C927" s="83"/>
      <c r="D927" s="31"/>
      <c r="E927" s="31"/>
      <c r="F927" s="31"/>
    </row>
    <row r="928" spans="1:6" x14ac:dyDescent="0.25">
      <c r="A928" s="83"/>
      <c r="C928" s="83"/>
      <c r="D928" s="31"/>
      <c r="E928" s="31"/>
      <c r="F928" s="31"/>
    </row>
    <row r="929" spans="1:6" x14ac:dyDescent="0.25">
      <c r="A929" s="83"/>
      <c r="C929" s="83"/>
      <c r="D929" s="31"/>
      <c r="E929" s="31"/>
      <c r="F929" s="31"/>
    </row>
    <row r="930" spans="1:6" x14ac:dyDescent="0.25">
      <c r="A930" s="83"/>
      <c r="C930" s="83"/>
      <c r="D930" s="31"/>
      <c r="E930" s="31"/>
      <c r="F930" s="31"/>
    </row>
    <row r="931" spans="1:6" x14ac:dyDescent="0.25">
      <c r="A931" s="83"/>
      <c r="C931" s="83"/>
      <c r="D931" s="31"/>
      <c r="E931" s="31"/>
      <c r="F931" s="31"/>
    </row>
    <row r="932" spans="1:6" x14ac:dyDescent="0.25">
      <c r="A932" s="83"/>
      <c r="C932" s="83"/>
      <c r="D932" s="31"/>
      <c r="E932" s="31"/>
      <c r="F932" s="31"/>
    </row>
    <row r="933" spans="1:6" x14ac:dyDescent="0.25">
      <c r="A933" s="83"/>
      <c r="C933" s="83"/>
      <c r="D933" s="31"/>
      <c r="E933" s="31"/>
      <c r="F933" s="31"/>
    </row>
  </sheetData>
  <mergeCells count="4">
    <mergeCell ref="A33:F33"/>
    <mergeCell ref="B37:F37"/>
    <mergeCell ref="A61:F61"/>
    <mergeCell ref="B2:F2"/>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31"/>
  <sheetViews>
    <sheetView view="pageBreakPreview" zoomScaleNormal="100" zoomScaleSheetLayoutView="100" zoomScalePageLayoutView="120" workbookViewId="0"/>
  </sheetViews>
  <sheetFormatPr defaultColWidth="8.85546875" defaultRowHeight="15" x14ac:dyDescent="0.25"/>
  <cols>
    <col min="1" max="1" width="4.140625" style="61" customWidth="1"/>
    <col min="2" max="2" width="46" style="62" customWidth="1"/>
    <col min="3" max="3" width="5.7109375" style="30" customWidth="1"/>
    <col min="4" max="4" width="10.28515625" style="19" customWidth="1"/>
    <col min="5" max="5" width="9.5703125" style="19" customWidth="1"/>
    <col min="6" max="6" width="12.85546875" style="19" customWidth="1"/>
    <col min="7" max="9" width="8.85546875" style="62"/>
    <col min="10" max="10" width="51" style="62" customWidth="1"/>
    <col min="11" max="16384" width="8.85546875" style="62"/>
  </cols>
  <sheetData>
    <row r="1" spans="1:6" ht="8.4499999999999993" customHeight="1" thickBot="1" x14ac:dyDescent="0.3"/>
    <row r="2" spans="1:6" ht="56.25" customHeight="1" thickBot="1" x14ac:dyDescent="0.3">
      <c r="A2" s="303" t="s">
        <v>402</v>
      </c>
      <c r="B2" s="529" t="s">
        <v>1057</v>
      </c>
      <c r="C2" s="529"/>
      <c r="D2" s="529"/>
      <c r="E2" s="529"/>
      <c r="F2" s="530"/>
    </row>
    <row r="3" spans="1:6" ht="8.4499999999999993" customHeight="1" x14ac:dyDescent="0.25">
      <c r="A3" s="63"/>
    </row>
    <row r="4" spans="1:6" x14ac:dyDescent="0.25">
      <c r="A4" s="64"/>
      <c r="B4" s="65" t="s">
        <v>20</v>
      </c>
    </row>
    <row r="5" spans="1:6" ht="8.4499999999999993" customHeight="1" x14ac:dyDescent="0.25">
      <c r="A5" s="64"/>
      <c r="B5" s="66"/>
    </row>
    <row r="6" spans="1:6" x14ac:dyDescent="0.25">
      <c r="A6" s="64"/>
      <c r="B6" s="65" t="s">
        <v>411</v>
      </c>
    </row>
    <row r="7" spans="1:6" x14ac:dyDescent="0.25">
      <c r="A7" s="64"/>
      <c r="B7" s="65" t="s">
        <v>547</v>
      </c>
    </row>
    <row r="8" spans="1:6" x14ac:dyDescent="0.25">
      <c r="A8" s="64"/>
      <c r="B8" s="65"/>
    </row>
    <row r="9" spans="1:6" ht="15.75" x14ac:dyDescent="0.25">
      <c r="A9" s="64"/>
      <c r="B9" s="327" t="s">
        <v>37</v>
      </c>
    </row>
    <row r="10" spans="1:6" x14ac:dyDescent="0.25">
      <c r="A10" s="64"/>
      <c r="B10" s="65"/>
    </row>
    <row r="11" spans="1:6" x14ac:dyDescent="0.25">
      <c r="A11" s="67" t="s">
        <v>5</v>
      </c>
      <c r="B11" s="68" t="s">
        <v>6</v>
      </c>
      <c r="C11" s="69"/>
      <c r="D11" s="20"/>
      <c r="E11" s="20"/>
      <c r="F11" s="70"/>
    </row>
    <row r="12" spans="1:6" s="30" customFormat="1" ht="5.65" customHeight="1" x14ac:dyDescent="0.25">
      <c r="A12" s="71"/>
      <c r="B12" s="72"/>
      <c r="C12" s="73"/>
      <c r="D12" s="21"/>
      <c r="E12" s="21"/>
      <c r="F12" s="21"/>
    </row>
    <row r="13" spans="1:6" x14ac:dyDescent="0.25">
      <c r="A13" s="67" t="s">
        <v>23</v>
      </c>
      <c r="B13" s="68" t="s">
        <v>24</v>
      </c>
      <c r="C13" s="69"/>
      <c r="D13" s="20"/>
      <c r="E13" s="20"/>
      <c r="F13" s="70"/>
    </row>
    <row r="14" spans="1:6" s="30" customFormat="1" ht="5.65" customHeight="1" x14ac:dyDescent="0.25">
      <c r="A14" s="71"/>
      <c r="B14" s="72"/>
      <c r="C14" s="73"/>
      <c r="D14" s="21"/>
      <c r="E14" s="21"/>
      <c r="F14" s="21"/>
    </row>
    <row r="15" spans="1:6" x14ac:dyDescent="0.25">
      <c r="A15" s="67" t="s">
        <v>30</v>
      </c>
      <c r="B15" s="68" t="s">
        <v>436</v>
      </c>
      <c r="C15" s="69"/>
      <c r="D15" s="20"/>
      <c r="E15" s="20"/>
      <c r="F15" s="70"/>
    </row>
    <row r="16" spans="1:6" s="30" customFormat="1" ht="5.65" customHeight="1" x14ac:dyDescent="0.25">
      <c r="A16" s="71"/>
      <c r="B16" s="72"/>
      <c r="C16" s="73"/>
      <c r="D16" s="21"/>
      <c r="E16" s="21"/>
      <c r="F16" s="21"/>
    </row>
    <row r="17" spans="1:6" x14ac:dyDescent="0.25">
      <c r="A17" s="67" t="s">
        <v>31</v>
      </c>
      <c r="B17" s="68" t="s">
        <v>437</v>
      </c>
      <c r="C17" s="69"/>
      <c r="D17" s="20"/>
      <c r="E17" s="20"/>
      <c r="F17" s="70"/>
    </row>
    <row r="18" spans="1:6" s="30" customFormat="1" ht="5.65" customHeight="1" x14ac:dyDescent="0.25">
      <c r="A18" s="71"/>
      <c r="B18" s="72"/>
      <c r="C18" s="73"/>
      <c r="D18" s="21"/>
      <c r="E18" s="21"/>
      <c r="F18" s="21"/>
    </row>
    <row r="19" spans="1:6" x14ac:dyDescent="0.25">
      <c r="A19" s="67" t="s">
        <v>32</v>
      </c>
      <c r="B19" s="68" t="s">
        <v>52</v>
      </c>
      <c r="C19" s="69"/>
      <c r="D19" s="20"/>
      <c r="E19" s="20"/>
      <c r="F19" s="70"/>
    </row>
    <row r="20" spans="1:6" s="30" customFormat="1" ht="5.65" customHeight="1" x14ac:dyDescent="0.25">
      <c r="A20" s="71"/>
      <c r="B20" s="72"/>
      <c r="C20" s="73"/>
      <c r="D20" s="21"/>
      <c r="E20" s="21"/>
      <c r="F20" s="21"/>
    </row>
    <row r="21" spans="1:6" x14ac:dyDescent="0.25">
      <c r="A21" s="67" t="s">
        <v>34</v>
      </c>
      <c r="B21" s="68" t="s">
        <v>54</v>
      </c>
      <c r="C21" s="69"/>
      <c r="D21" s="20"/>
      <c r="E21" s="20"/>
      <c r="F21" s="70"/>
    </row>
    <row r="22" spans="1:6" s="30" customFormat="1" ht="5.65" customHeight="1" x14ac:dyDescent="0.25">
      <c r="A22" s="71"/>
      <c r="B22" s="72"/>
      <c r="C22" s="73"/>
      <c r="D22" s="21"/>
      <c r="E22" s="21"/>
      <c r="F22" s="21"/>
    </row>
    <row r="23" spans="1:6" x14ac:dyDescent="0.25">
      <c r="A23" s="67" t="s">
        <v>48</v>
      </c>
      <c r="B23" s="68" t="s">
        <v>625</v>
      </c>
      <c r="C23" s="69"/>
      <c r="D23" s="20"/>
      <c r="E23" s="20"/>
      <c r="F23" s="70"/>
    </row>
    <row r="24" spans="1:6" s="30" customFormat="1" ht="5.65" customHeight="1" x14ac:dyDescent="0.25">
      <c r="A24" s="71"/>
      <c r="B24" s="72"/>
      <c r="C24" s="73"/>
      <c r="D24" s="21"/>
      <c r="E24" s="21"/>
      <c r="F24" s="21"/>
    </row>
    <row r="25" spans="1:6" ht="15.75" thickBot="1" x14ac:dyDescent="0.3">
      <c r="A25" s="101" t="s">
        <v>51</v>
      </c>
      <c r="B25" s="102" t="s">
        <v>58</v>
      </c>
      <c r="C25" s="103"/>
      <c r="D25" s="104"/>
      <c r="E25" s="104"/>
      <c r="F25" s="105"/>
    </row>
    <row r="26" spans="1:6" s="30" customFormat="1" ht="5.65" customHeight="1" x14ac:dyDescent="0.25">
      <c r="A26" s="71"/>
      <c r="B26" s="72"/>
      <c r="C26" s="73"/>
      <c r="D26" s="21"/>
      <c r="E26" s="21"/>
      <c r="F26" s="21"/>
    </row>
    <row r="27" spans="1:6" x14ac:dyDescent="0.25">
      <c r="A27" s="64"/>
    </row>
    <row r="28" spans="1:6" ht="15.75" x14ac:dyDescent="0.25">
      <c r="A28" s="106"/>
      <c r="B28" s="328" t="s">
        <v>36</v>
      </c>
      <c r="C28" s="107"/>
      <c r="D28" s="108"/>
      <c r="E28" s="108"/>
      <c r="F28" s="109"/>
    </row>
    <row r="29" spans="1:6" x14ac:dyDescent="0.25">
      <c r="A29" s="64"/>
      <c r="B29" s="65"/>
      <c r="F29" s="74"/>
    </row>
    <row r="30" spans="1:6" x14ac:dyDescent="0.25">
      <c r="A30" s="106"/>
      <c r="B30" s="110" t="s">
        <v>35</v>
      </c>
      <c r="C30" s="107"/>
      <c r="D30" s="108"/>
      <c r="E30" s="108"/>
      <c r="F30" s="111"/>
    </row>
    <row r="31" spans="1:6" x14ac:dyDescent="0.25">
      <c r="A31" s="64"/>
      <c r="F31" s="31"/>
    </row>
    <row r="32" spans="1:6" ht="17.45" customHeight="1" thickBot="1" x14ac:dyDescent="0.3">
      <c r="A32" s="100"/>
      <c r="B32" s="314" t="s">
        <v>548</v>
      </c>
      <c r="C32" s="314"/>
      <c r="D32" s="314"/>
      <c r="E32" s="314"/>
      <c r="F32" s="319"/>
    </row>
    <row r="33" spans="1:6" ht="15.75" thickTop="1" x14ac:dyDescent="0.25">
      <c r="A33" s="64"/>
      <c r="F33" s="31"/>
    </row>
    <row r="34" spans="1:6" x14ac:dyDescent="0.25">
      <c r="A34" s="64"/>
    </row>
    <row r="35" spans="1:6" x14ac:dyDescent="0.25">
      <c r="A35" s="64"/>
      <c r="B35" s="66"/>
    </row>
    <row r="36" spans="1:6" s="30" customFormat="1" ht="315.39999999999998" customHeight="1" x14ac:dyDescent="0.25">
      <c r="A36" s="535" t="s">
        <v>33</v>
      </c>
      <c r="B36" s="536"/>
      <c r="C36" s="536"/>
      <c r="D36" s="536"/>
      <c r="E36" s="536"/>
      <c r="F36" s="537"/>
    </row>
    <row r="37" spans="1:6" ht="8.4499999999999993" customHeight="1" x14ac:dyDescent="0.25"/>
    <row r="38" spans="1:6" s="77" customFormat="1" ht="36" x14ac:dyDescent="0.2">
      <c r="A38" s="75" t="s">
        <v>25</v>
      </c>
      <c r="B38" s="22" t="s">
        <v>0</v>
      </c>
      <c r="C38" s="22" t="s">
        <v>1</v>
      </c>
      <c r="D38" s="22" t="s">
        <v>2</v>
      </c>
      <c r="E38" s="76" t="s">
        <v>3</v>
      </c>
      <c r="F38" s="76" t="s">
        <v>4</v>
      </c>
    </row>
    <row r="39" spans="1:6" s="30" customFormat="1" ht="5.65" customHeight="1" x14ac:dyDescent="0.25">
      <c r="A39" s="71"/>
      <c r="B39" s="72"/>
      <c r="C39" s="73"/>
      <c r="D39" s="21"/>
      <c r="E39" s="21"/>
      <c r="F39" s="21" t="str">
        <f t="shared" ref="F39" si="0">IF(D39&gt;0,ROUND((E39*D39),2),"")</f>
        <v/>
      </c>
    </row>
    <row r="40" spans="1:6" ht="64.900000000000006" customHeight="1" x14ac:dyDescent="0.25">
      <c r="B40" s="538" t="s">
        <v>438</v>
      </c>
      <c r="C40" s="538"/>
      <c r="D40" s="538"/>
      <c r="E40" s="538"/>
      <c r="F40" s="538"/>
    </row>
    <row r="42" spans="1:6" x14ac:dyDescent="0.25">
      <c r="A42" s="67" t="s">
        <v>5</v>
      </c>
      <c r="B42" s="68" t="s">
        <v>6</v>
      </c>
      <c r="C42" s="69"/>
      <c r="D42" s="20"/>
      <c r="E42" s="20"/>
      <c r="F42" s="70"/>
    </row>
    <row r="43" spans="1:6" ht="8.4499999999999993" customHeight="1" x14ac:dyDescent="0.25"/>
    <row r="44" spans="1:6" s="30" customFormat="1" ht="150" x14ac:dyDescent="0.25">
      <c r="A44" s="61">
        <v>1</v>
      </c>
      <c r="B44" s="26" t="s">
        <v>549</v>
      </c>
      <c r="C44" s="19"/>
      <c r="D44" s="31"/>
      <c r="E44" s="31"/>
      <c r="F44" s="31"/>
    </row>
    <row r="45" spans="1:6" s="30" customFormat="1" x14ac:dyDescent="0.25">
      <c r="A45" s="61" t="s">
        <v>8</v>
      </c>
      <c r="B45" s="83" t="s">
        <v>10</v>
      </c>
      <c r="C45" s="19" t="s">
        <v>49</v>
      </c>
      <c r="D45" s="31">
        <f>57.41+3079.16+15.82+17.88</f>
        <v>3170.27</v>
      </c>
      <c r="E45" s="31"/>
      <c r="F45" s="31"/>
    </row>
    <row r="46" spans="1:6" s="30" customFormat="1" x14ac:dyDescent="0.25">
      <c r="A46" s="61" t="s">
        <v>9</v>
      </c>
      <c r="B46" s="83" t="s">
        <v>11</v>
      </c>
      <c r="C46" s="19" t="s">
        <v>49</v>
      </c>
      <c r="D46" s="31">
        <f>D45</f>
        <v>3170.27</v>
      </c>
      <c r="E46" s="31"/>
      <c r="F46" s="31"/>
    </row>
    <row r="47" spans="1:6" s="30" customFormat="1" ht="5.65" customHeight="1" x14ac:dyDescent="0.25">
      <c r="A47" s="78"/>
      <c r="B47" s="27"/>
      <c r="C47" s="91"/>
      <c r="D47" s="91"/>
      <c r="E47" s="115"/>
      <c r="F47" s="115"/>
    </row>
    <row r="48" spans="1:6" s="30" customFormat="1" ht="5.65" customHeight="1" x14ac:dyDescent="0.25">
      <c r="A48" s="71"/>
      <c r="B48" s="72"/>
      <c r="C48" s="25"/>
      <c r="D48" s="25"/>
      <c r="E48" s="116"/>
      <c r="F48" s="116"/>
    </row>
    <row r="49" spans="1:6" s="30" customFormat="1" ht="60" x14ac:dyDescent="0.25">
      <c r="A49" s="61" t="s">
        <v>12</v>
      </c>
      <c r="B49" s="26" t="s">
        <v>439</v>
      </c>
      <c r="C49" s="19" t="s">
        <v>49</v>
      </c>
      <c r="D49" s="31">
        <f>D45</f>
        <v>3170.27</v>
      </c>
      <c r="E49" s="31"/>
      <c r="F49" s="31"/>
    </row>
    <row r="50" spans="1:6" s="30" customFormat="1" ht="5.65" customHeight="1" x14ac:dyDescent="0.25">
      <c r="A50" s="78"/>
      <c r="B50" s="27"/>
      <c r="C50" s="91"/>
      <c r="D50" s="91"/>
      <c r="E50" s="115"/>
      <c r="F50" s="115"/>
    </row>
    <row r="51" spans="1:6" s="30" customFormat="1" ht="5.65" customHeight="1" x14ac:dyDescent="0.25">
      <c r="A51" s="71"/>
      <c r="B51" s="72"/>
      <c r="C51" s="25"/>
      <c r="D51" s="25"/>
      <c r="E51" s="116"/>
      <c r="F51" s="116"/>
    </row>
    <row r="52" spans="1:6" s="30" customFormat="1" ht="58.9" customHeight="1" x14ac:dyDescent="0.25">
      <c r="A52" s="61" t="s">
        <v>13</v>
      </c>
      <c r="B52" s="26" t="s">
        <v>440</v>
      </c>
      <c r="C52" s="19" t="s">
        <v>7</v>
      </c>
      <c r="D52" s="31">
        <v>295</v>
      </c>
      <c r="E52" s="31"/>
      <c r="F52" s="31"/>
    </row>
    <row r="53" spans="1:6" s="30" customFormat="1" ht="5.65" customHeight="1" x14ac:dyDescent="0.25">
      <c r="A53" s="78"/>
      <c r="B53" s="27"/>
      <c r="C53" s="91"/>
      <c r="D53" s="91"/>
      <c r="E53" s="115"/>
      <c r="F53" s="115"/>
    </row>
    <row r="54" spans="1:6" s="30" customFormat="1" ht="5.65" customHeight="1" x14ac:dyDescent="0.25">
      <c r="A54" s="71"/>
      <c r="B54" s="72"/>
      <c r="C54" s="25"/>
      <c r="D54" s="25"/>
      <c r="E54" s="116"/>
      <c r="F54" s="116"/>
    </row>
    <row r="55" spans="1:6" s="30" customFormat="1" ht="45.4" customHeight="1" x14ac:dyDescent="0.25">
      <c r="A55" s="61" t="s">
        <v>14</v>
      </c>
      <c r="B55" s="26" t="s">
        <v>441</v>
      </c>
      <c r="C55" s="19" t="s">
        <v>7</v>
      </c>
      <c r="D55" s="31">
        <v>18</v>
      </c>
      <c r="E55" s="31"/>
      <c r="F55" s="31"/>
    </row>
    <row r="56" spans="1:6" s="30" customFormat="1" ht="5.65" customHeight="1" x14ac:dyDescent="0.25">
      <c r="A56" s="78"/>
      <c r="B56" s="27"/>
      <c r="C56" s="91"/>
      <c r="D56" s="91"/>
      <c r="E56" s="115"/>
      <c r="F56" s="115"/>
    </row>
    <row r="57" spans="1:6" s="30" customFormat="1" ht="5.65" customHeight="1" x14ac:dyDescent="0.25">
      <c r="A57" s="71"/>
      <c r="B57" s="72"/>
      <c r="C57" s="25"/>
      <c r="D57" s="25"/>
      <c r="E57" s="116"/>
      <c r="F57" s="116"/>
    </row>
    <row r="58" spans="1:6" s="30" customFormat="1" ht="81" customHeight="1" x14ac:dyDescent="0.25">
      <c r="A58" s="61" t="s">
        <v>15</v>
      </c>
      <c r="B58" s="26" t="s">
        <v>684</v>
      </c>
      <c r="C58" s="19" t="s">
        <v>7</v>
      </c>
      <c r="D58" s="31">
        <v>18</v>
      </c>
      <c r="E58" s="31"/>
      <c r="F58" s="31"/>
    </row>
    <row r="59" spans="1:6" s="30" customFormat="1" ht="5.65" customHeight="1" x14ac:dyDescent="0.25">
      <c r="A59" s="78"/>
      <c r="B59" s="27"/>
      <c r="C59" s="91"/>
      <c r="D59" s="91"/>
      <c r="E59" s="115"/>
      <c r="F59" s="115"/>
    </row>
    <row r="60" spans="1:6" s="30" customFormat="1" ht="5.65" customHeight="1" x14ac:dyDescent="0.25">
      <c r="A60" s="71"/>
      <c r="B60" s="72"/>
      <c r="C60" s="25"/>
      <c r="D60" s="25"/>
      <c r="E60" s="116"/>
      <c r="F60" s="116"/>
    </row>
    <row r="61" spans="1:6" s="30" customFormat="1" ht="45" x14ac:dyDescent="0.25">
      <c r="A61" s="61" t="s">
        <v>16</v>
      </c>
      <c r="B61" s="26" t="s">
        <v>685</v>
      </c>
      <c r="C61" s="19" t="s">
        <v>7</v>
      </c>
      <c r="D61" s="31">
        <v>20</v>
      </c>
      <c r="E61" s="31"/>
      <c r="F61" s="31"/>
    </row>
    <row r="62" spans="1:6" s="30" customFormat="1" ht="5.65" customHeight="1" x14ac:dyDescent="0.25">
      <c r="A62" s="78"/>
      <c r="B62" s="27"/>
      <c r="C62" s="91"/>
      <c r="D62" s="91"/>
      <c r="E62" s="115"/>
      <c r="F62" s="115"/>
    </row>
    <row r="63" spans="1:6" s="30" customFormat="1" ht="5.65" customHeight="1" x14ac:dyDescent="0.25">
      <c r="A63" s="71"/>
      <c r="B63" s="72"/>
      <c r="C63" s="25"/>
      <c r="D63" s="25"/>
      <c r="E63" s="116"/>
      <c r="F63" s="116"/>
    </row>
    <row r="64" spans="1:6" s="30" customFormat="1" ht="60" x14ac:dyDescent="0.25">
      <c r="A64" s="61" t="s">
        <v>17</v>
      </c>
      <c r="B64" s="26" t="s">
        <v>443</v>
      </c>
      <c r="C64" s="19" t="s">
        <v>7</v>
      </c>
      <c r="D64" s="31">
        <v>2</v>
      </c>
      <c r="E64" s="31"/>
      <c r="F64" s="31"/>
    </row>
    <row r="65" spans="1:6" s="30" customFormat="1" ht="5.65" customHeight="1" x14ac:dyDescent="0.25">
      <c r="A65" s="78"/>
      <c r="B65" s="27"/>
      <c r="C65" s="91"/>
      <c r="D65" s="91"/>
      <c r="E65" s="115"/>
      <c r="F65" s="115"/>
    </row>
    <row r="66" spans="1:6" s="30" customFormat="1" ht="5.65" customHeight="1" x14ac:dyDescent="0.25">
      <c r="A66" s="71"/>
      <c r="B66" s="72"/>
      <c r="C66" s="25"/>
      <c r="D66" s="25"/>
      <c r="E66" s="116"/>
      <c r="F66" s="116"/>
    </row>
    <row r="67" spans="1:6" s="30" customFormat="1" ht="30" x14ac:dyDescent="0.25">
      <c r="A67" s="61" t="s">
        <v>18</v>
      </c>
      <c r="B67" s="26" t="s">
        <v>725</v>
      </c>
      <c r="C67" s="19" t="s">
        <v>49</v>
      </c>
      <c r="D67" s="31">
        <v>85</v>
      </c>
      <c r="E67" s="31"/>
      <c r="F67" s="31"/>
    </row>
    <row r="68" spans="1:6" s="30" customFormat="1" ht="5.65" customHeight="1" x14ac:dyDescent="0.25">
      <c r="A68" s="78"/>
      <c r="B68" s="27"/>
      <c r="C68" s="91"/>
      <c r="D68" s="91"/>
      <c r="E68" s="115"/>
      <c r="F68" s="115"/>
    </row>
    <row r="69" spans="1:6" s="30" customFormat="1" ht="5.65" customHeight="1" x14ac:dyDescent="0.25">
      <c r="A69" s="71"/>
      <c r="B69" s="72"/>
      <c r="C69" s="25"/>
      <c r="D69" s="25"/>
      <c r="E69" s="116"/>
      <c r="F69" s="116"/>
    </row>
    <row r="70" spans="1:6" s="30" customFormat="1" ht="90" x14ac:dyDescent="0.25">
      <c r="A70" s="61" t="s">
        <v>19</v>
      </c>
      <c r="B70" s="26" t="s">
        <v>444</v>
      </c>
      <c r="C70" s="19" t="s">
        <v>21</v>
      </c>
      <c r="D70" s="31">
        <v>45</v>
      </c>
      <c r="E70" s="31"/>
      <c r="F70" s="31"/>
    </row>
    <row r="71" spans="1:6" s="30" customFormat="1" ht="5.65" customHeight="1" x14ac:dyDescent="0.25">
      <c r="A71" s="78"/>
      <c r="B71" s="27"/>
      <c r="C71" s="91"/>
      <c r="D71" s="91"/>
      <c r="E71" s="115"/>
      <c r="F71" s="115"/>
    </row>
    <row r="72" spans="1:6" s="30" customFormat="1" ht="5.65" customHeight="1" x14ac:dyDescent="0.25">
      <c r="A72" s="71"/>
      <c r="B72" s="72"/>
      <c r="C72" s="25"/>
      <c r="D72" s="25"/>
      <c r="E72" s="116"/>
      <c r="F72" s="116"/>
    </row>
    <row r="73" spans="1:6" s="30" customFormat="1" ht="59.65" customHeight="1" x14ac:dyDescent="0.25">
      <c r="A73" s="61" t="s">
        <v>40</v>
      </c>
      <c r="B73" s="26" t="s">
        <v>445</v>
      </c>
      <c r="C73" s="19" t="s">
        <v>26</v>
      </c>
      <c r="D73" s="31">
        <v>1.6</v>
      </c>
      <c r="E73" s="31"/>
      <c r="F73" s="31"/>
    </row>
    <row r="74" spans="1:6" s="30" customFormat="1" ht="5.65" customHeight="1" x14ac:dyDescent="0.25">
      <c r="A74" s="78"/>
      <c r="B74" s="27"/>
      <c r="C74" s="91"/>
      <c r="D74" s="91"/>
      <c r="E74" s="115"/>
      <c r="F74" s="115"/>
    </row>
    <row r="75" spans="1:6" s="30" customFormat="1" ht="5.65" customHeight="1" x14ac:dyDescent="0.25">
      <c r="A75" s="71"/>
      <c r="B75" s="72"/>
      <c r="C75" s="25"/>
      <c r="D75" s="25"/>
      <c r="E75" s="116"/>
      <c r="F75" s="116"/>
    </row>
    <row r="76" spans="1:6" s="30" customFormat="1" ht="64.150000000000006" customHeight="1" x14ac:dyDescent="0.25">
      <c r="A76" s="61" t="s">
        <v>42</v>
      </c>
      <c r="B76" s="26" t="s">
        <v>550</v>
      </c>
      <c r="C76" s="19" t="s">
        <v>26</v>
      </c>
      <c r="D76" s="31">
        <v>4.8</v>
      </c>
      <c r="E76" s="31"/>
      <c r="F76" s="31"/>
    </row>
    <row r="77" spans="1:6" s="30" customFormat="1" ht="17.25" customHeight="1" x14ac:dyDescent="0.25">
      <c r="A77" s="78"/>
      <c r="B77" s="27"/>
      <c r="C77" s="91"/>
      <c r="D77" s="91"/>
      <c r="E77" s="115"/>
      <c r="F77" s="115"/>
    </row>
    <row r="78" spans="1:6" s="30" customFormat="1" ht="38.25" customHeight="1" x14ac:dyDescent="0.25">
      <c r="A78" s="71" t="s">
        <v>42</v>
      </c>
      <c r="B78" s="1" t="s">
        <v>686</v>
      </c>
      <c r="C78" s="19" t="s">
        <v>687</v>
      </c>
      <c r="D78" s="31">
        <v>24</v>
      </c>
      <c r="E78" s="31"/>
      <c r="F78" s="31"/>
    </row>
    <row r="79" spans="1:6" s="30" customFormat="1" ht="13.5" customHeight="1" x14ac:dyDescent="0.25">
      <c r="A79" s="71"/>
      <c r="B79" s="72"/>
      <c r="C79" s="25"/>
      <c r="D79" s="25"/>
      <c r="E79" s="116"/>
      <c r="F79" s="116"/>
    </row>
    <row r="80" spans="1:6" s="30" customFormat="1" ht="60" x14ac:dyDescent="0.25">
      <c r="A80" s="61" t="s">
        <v>43</v>
      </c>
      <c r="B80" s="26" t="s">
        <v>741</v>
      </c>
      <c r="C80" s="19" t="s">
        <v>26</v>
      </c>
      <c r="D80" s="31">
        <v>8.5</v>
      </c>
      <c r="E80" s="31"/>
      <c r="F80" s="31"/>
    </row>
    <row r="81" spans="1:6" s="30" customFormat="1" ht="5.65" customHeight="1" x14ac:dyDescent="0.25">
      <c r="A81" s="78"/>
      <c r="B81" s="27"/>
      <c r="C81" s="91"/>
      <c r="D81" s="91"/>
      <c r="E81" s="115"/>
      <c r="F81" s="115"/>
    </row>
    <row r="82" spans="1:6" s="30" customFormat="1" ht="5.65" customHeight="1" x14ac:dyDescent="0.25">
      <c r="A82" s="71"/>
      <c r="B82" s="72"/>
      <c r="C82" s="25"/>
      <c r="D82" s="25"/>
      <c r="E82" s="116"/>
      <c r="F82" s="116"/>
    </row>
    <row r="83" spans="1:6" s="30" customFormat="1" ht="45" x14ac:dyDescent="0.25">
      <c r="A83" s="61" t="s">
        <v>44</v>
      </c>
      <c r="B83" s="26" t="s">
        <v>446</v>
      </c>
      <c r="C83" s="19" t="s">
        <v>29</v>
      </c>
      <c r="D83" s="31">
        <f>221.33/0.1</f>
        <v>2213.3000000000002</v>
      </c>
      <c r="E83" s="31"/>
      <c r="F83" s="31"/>
    </row>
    <row r="84" spans="1:6" s="30" customFormat="1" ht="5.65" customHeight="1" x14ac:dyDescent="0.25">
      <c r="A84" s="78"/>
      <c r="B84" s="27"/>
      <c r="C84" s="91"/>
      <c r="D84" s="91"/>
      <c r="E84" s="115"/>
      <c r="F84" s="115"/>
    </row>
    <row r="85" spans="1:6" s="30" customFormat="1" ht="5.65" customHeight="1" x14ac:dyDescent="0.25">
      <c r="A85" s="71"/>
      <c r="B85" s="72"/>
      <c r="C85" s="25"/>
      <c r="D85" s="25"/>
      <c r="E85" s="116"/>
      <c r="F85" s="116"/>
    </row>
    <row r="86" spans="1:6" s="30" customFormat="1" ht="46.15" customHeight="1" x14ac:dyDescent="0.25">
      <c r="A86" s="61" t="s">
        <v>45</v>
      </c>
      <c r="B86" s="26" t="s">
        <v>688</v>
      </c>
      <c r="C86" s="19" t="s">
        <v>7</v>
      </c>
      <c r="D86" s="31">
        <v>50</v>
      </c>
      <c r="E86" s="31"/>
      <c r="F86" s="31"/>
    </row>
    <row r="87" spans="1:6" s="30" customFormat="1" ht="5.65" customHeight="1" x14ac:dyDescent="0.25">
      <c r="A87" s="78"/>
      <c r="B87" s="27"/>
      <c r="C87" s="91"/>
      <c r="D87" s="91"/>
      <c r="E87" s="115"/>
      <c r="F87" s="115"/>
    </row>
    <row r="88" spans="1:6" s="30" customFormat="1" ht="5.65" customHeight="1" x14ac:dyDescent="0.25">
      <c r="A88" s="71"/>
      <c r="B88" s="72"/>
      <c r="C88" s="25"/>
      <c r="D88" s="25"/>
      <c r="E88" s="116"/>
      <c r="F88" s="116"/>
    </row>
    <row r="89" spans="1:6" s="30" customFormat="1" ht="48" customHeight="1" x14ac:dyDescent="0.25">
      <c r="A89" s="61" t="s">
        <v>46</v>
      </c>
      <c r="B89" s="26" t="s">
        <v>89</v>
      </c>
      <c r="C89" s="19" t="s">
        <v>29</v>
      </c>
      <c r="D89" s="31">
        <v>882.32</v>
      </c>
      <c r="E89" s="31"/>
      <c r="F89" s="31"/>
    </row>
    <row r="90" spans="1:6" s="30" customFormat="1" ht="5.65" customHeight="1" x14ac:dyDescent="0.25">
      <c r="A90" s="78"/>
      <c r="B90" s="27"/>
      <c r="C90" s="91"/>
      <c r="D90" s="91"/>
      <c r="E90" s="115"/>
      <c r="F90" s="115"/>
    </row>
    <row r="91" spans="1:6" s="30" customFormat="1" ht="5.65" customHeight="1" x14ac:dyDescent="0.25">
      <c r="A91" s="71"/>
      <c r="B91" s="72"/>
      <c r="C91" s="25"/>
      <c r="D91" s="25"/>
      <c r="E91" s="116"/>
      <c r="F91" s="116"/>
    </row>
    <row r="92" spans="1:6" s="30" customFormat="1" ht="60" x14ac:dyDescent="0.25">
      <c r="A92" s="61" t="s">
        <v>78</v>
      </c>
      <c r="B92" s="26" t="s">
        <v>447</v>
      </c>
      <c r="C92" s="19" t="s">
        <v>49</v>
      </c>
      <c r="D92" s="31">
        <v>15</v>
      </c>
      <c r="E92" s="31"/>
      <c r="F92" s="31"/>
    </row>
    <row r="93" spans="1:6" s="30" customFormat="1" ht="5.65" customHeight="1" x14ac:dyDescent="0.25">
      <c r="A93" s="78"/>
      <c r="B93" s="27"/>
      <c r="C93" s="91"/>
      <c r="D93" s="91"/>
      <c r="E93" s="115"/>
      <c r="F93" s="115"/>
    </row>
    <row r="94" spans="1:6" s="80" customFormat="1" ht="5.65" customHeight="1" x14ac:dyDescent="0.25">
      <c r="A94" s="71"/>
      <c r="B94" s="28"/>
      <c r="C94" s="25"/>
      <c r="D94" s="25"/>
      <c r="E94" s="116"/>
      <c r="F94" s="116"/>
    </row>
    <row r="95" spans="1:6" s="30" customFormat="1" x14ac:dyDescent="0.25">
      <c r="A95" s="61" t="s">
        <v>138</v>
      </c>
      <c r="B95" s="26" t="s">
        <v>22</v>
      </c>
      <c r="C95" s="19" t="s">
        <v>689</v>
      </c>
      <c r="D95" s="112">
        <v>0.1</v>
      </c>
      <c r="E95" s="31"/>
      <c r="F95" s="31"/>
    </row>
    <row r="96" spans="1:6" s="30" customFormat="1" ht="4.9000000000000004" customHeight="1" x14ac:dyDescent="0.25">
      <c r="A96" s="78"/>
      <c r="B96" s="27"/>
      <c r="C96" s="79"/>
      <c r="D96" s="24"/>
      <c r="E96" s="117"/>
      <c r="F96" s="117"/>
    </row>
    <row r="97" spans="1:7" s="30" customFormat="1" ht="4.9000000000000004" customHeight="1" x14ac:dyDescent="0.25">
      <c r="A97" s="71"/>
      <c r="B97" s="72"/>
      <c r="C97" s="73"/>
      <c r="D97" s="21"/>
      <c r="E97" s="118"/>
      <c r="F97" s="118"/>
    </row>
    <row r="98" spans="1:7" s="30" customFormat="1" ht="20.25" customHeight="1" x14ac:dyDescent="0.25">
      <c r="A98" s="81"/>
      <c r="B98" s="113" t="s">
        <v>690</v>
      </c>
      <c r="C98" s="113"/>
      <c r="D98" s="113"/>
      <c r="E98" s="119"/>
      <c r="F98" s="120"/>
    </row>
    <row r="99" spans="1:7" s="30" customFormat="1" x14ac:dyDescent="0.25">
      <c r="A99" s="61"/>
      <c r="B99" s="83"/>
      <c r="D99" s="23"/>
      <c r="E99" s="23"/>
      <c r="F99" s="23"/>
    </row>
    <row r="100" spans="1:7" s="30" customFormat="1" x14ac:dyDescent="0.25">
      <c r="A100" s="61"/>
      <c r="B100" s="83"/>
      <c r="D100" s="23"/>
      <c r="E100" s="23"/>
      <c r="F100" s="23"/>
    </row>
    <row r="101" spans="1:7" x14ac:dyDescent="0.25">
      <c r="A101" s="67" t="s">
        <v>23</v>
      </c>
      <c r="B101" s="68" t="s">
        <v>24</v>
      </c>
      <c r="C101" s="69"/>
      <c r="D101" s="20"/>
      <c r="E101" s="20"/>
      <c r="F101" s="70"/>
    </row>
    <row r="102" spans="1:7" s="30" customFormat="1" ht="5.65" customHeight="1" x14ac:dyDescent="0.25">
      <c r="A102" s="78"/>
      <c r="B102" s="27"/>
      <c r="C102" s="79"/>
      <c r="D102" s="24"/>
      <c r="E102" s="24"/>
      <c r="F102" s="24"/>
    </row>
    <row r="103" spans="1:7" s="80" customFormat="1" ht="5.65" customHeight="1" x14ac:dyDescent="0.25">
      <c r="A103" s="71"/>
      <c r="B103" s="28"/>
      <c r="C103" s="73"/>
      <c r="D103" s="25"/>
      <c r="E103" s="25"/>
      <c r="F103" s="25"/>
    </row>
    <row r="104" spans="1:7" s="30" customFormat="1" ht="63.6" customHeight="1" x14ac:dyDescent="0.25">
      <c r="A104" s="539" t="s">
        <v>28</v>
      </c>
      <c r="B104" s="540"/>
      <c r="C104" s="540"/>
      <c r="D104" s="540"/>
      <c r="E104" s="540"/>
      <c r="F104" s="541"/>
    </row>
    <row r="105" spans="1:7" s="30" customFormat="1" ht="5.65" customHeight="1" x14ac:dyDescent="0.25">
      <c r="A105" s="78"/>
      <c r="B105" s="27"/>
      <c r="C105" s="79"/>
      <c r="D105" s="24"/>
      <c r="E105" s="24"/>
      <c r="F105" s="24"/>
    </row>
    <row r="106" spans="1:7" s="80" customFormat="1" ht="5.65" customHeight="1" x14ac:dyDescent="0.25">
      <c r="A106" s="71"/>
      <c r="B106" s="28"/>
      <c r="C106" s="73"/>
      <c r="D106" s="25"/>
      <c r="E106" s="25"/>
      <c r="F106" s="25"/>
    </row>
    <row r="107" spans="1:7" s="30" customFormat="1" ht="45" x14ac:dyDescent="0.25">
      <c r="A107" s="61" t="s">
        <v>27</v>
      </c>
      <c r="B107" s="26" t="s">
        <v>692</v>
      </c>
      <c r="C107" s="19" t="s">
        <v>26</v>
      </c>
      <c r="D107" s="31">
        <v>646.72</v>
      </c>
      <c r="E107" s="31"/>
      <c r="F107" s="31"/>
      <c r="G107" s="86"/>
    </row>
    <row r="108" spans="1:7" s="30" customFormat="1" ht="13.5" customHeight="1" x14ac:dyDescent="0.25">
      <c r="A108" s="78"/>
      <c r="B108" s="27"/>
      <c r="C108" s="91"/>
      <c r="D108" s="91"/>
      <c r="E108" s="115"/>
      <c r="F108" s="115"/>
      <c r="G108" s="86"/>
    </row>
    <row r="109" spans="1:7" s="30" customFormat="1" ht="45" x14ac:dyDescent="0.25">
      <c r="A109" s="12" t="s">
        <v>12</v>
      </c>
      <c r="B109" s="1" t="s">
        <v>719</v>
      </c>
      <c r="C109" s="14"/>
      <c r="D109" s="10"/>
      <c r="E109" s="371"/>
      <c r="F109" s="116"/>
      <c r="G109" s="86"/>
    </row>
    <row r="110" spans="1:7" s="30" customFormat="1" x14ac:dyDescent="0.25">
      <c r="A110" s="12" t="s">
        <v>720</v>
      </c>
      <c r="B110" s="1" t="s">
        <v>711</v>
      </c>
      <c r="C110" s="14" t="s">
        <v>26</v>
      </c>
      <c r="D110" s="10">
        <v>6854</v>
      </c>
      <c r="E110" s="371"/>
      <c r="F110" s="116"/>
      <c r="G110" s="86"/>
    </row>
    <row r="111" spans="1:7" s="30" customFormat="1" x14ac:dyDescent="0.25">
      <c r="A111" s="12" t="s">
        <v>721</v>
      </c>
      <c r="B111" s="1" t="s">
        <v>713</v>
      </c>
      <c r="C111" s="14" t="s">
        <v>26</v>
      </c>
      <c r="D111" s="10">
        <v>225</v>
      </c>
      <c r="E111" s="371"/>
      <c r="F111" s="116"/>
      <c r="G111" s="86"/>
    </row>
    <row r="112" spans="1:7" s="30" customFormat="1" ht="13.5" customHeight="1" x14ac:dyDescent="0.25">
      <c r="A112" s="12"/>
      <c r="B112" s="1"/>
      <c r="C112" s="14"/>
      <c r="D112" s="10"/>
      <c r="E112" s="371"/>
      <c r="F112" s="116"/>
      <c r="G112" s="86"/>
    </row>
    <row r="113" spans="1:10" s="30" customFormat="1" ht="90" x14ac:dyDescent="0.25">
      <c r="A113" s="12" t="s">
        <v>404</v>
      </c>
      <c r="B113" s="1" t="s">
        <v>714</v>
      </c>
      <c r="C113" s="14"/>
      <c r="D113" s="10"/>
      <c r="E113" s="371"/>
      <c r="F113" s="116"/>
      <c r="G113" s="86"/>
    </row>
    <row r="114" spans="1:10" s="30" customFormat="1" ht="13.5" customHeight="1" x14ac:dyDescent="0.25">
      <c r="A114" s="12" t="s">
        <v>62</v>
      </c>
      <c r="B114" s="396" t="s">
        <v>715</v>
      </c>
      <c r="C114" s="14" t="s">
        <v>26</v>
      </c>
      <c r="D114" s="10">
        <v>570</v>
      </c>
      <c r="E114" s="371"/>
      <c r="F114" s="116"/>
      <c r="G114" s="86"/>
    </row>
    <row r="115" spans="1:10" s="30" customFormat="1" ht="13.5" customHeight="1" x14ac:dyDescent="0.25">
      <c r="A115" s="12" t="s">
        <v>712</v>
      </c>
      <c r="B115" s="396" t="s">
        <v>716</v>
      </c>
      <c r="C115" s="14" t="s">
        <v>26</v>
      </c>
      <c r="D115" s="10">
        <v>32</v>
      </c>
      <c r="E115" s="371"/>
      <c r="F115" s="116"/>
      <c r="G115" s="86"/>
    </row>
    <row r="116" spans="1:10" s="30" customFormat="1" ht="13.5" customHeight="1" x14ac:dyDescent="0.25">
      <c r="A116" s="12"/>
      <c r="B116" s="1"/>
      <c r="C116" s="14"/>
      <c r="D116" s="10"/>
      <c r="E116" s="371"/>
      <c r="F116" s="116"/>
      <c r="G116" s="86"/>
    </row>
    <row r="117" spans="1:10" s="30" customFormat="1" ht="45" x14ac:dyDescent="0.25">
      <c r="A117" s="12" t="s">
        <v>405</v>
      </c>
      <c r="B117" s="1" t="s">
        <v>717</v>
      </c>
      <c r="C117" s="14" t="s">
        <v>26</v>
      </c>
      <c r="D117" s="10">
        <v>48</v>
      </c>
      <c r="E117" s="371"/>
      <c r="F117" s="116"/>
      <c r="G117" s="86"/>
      <c r="H117" s="86"/>
    </row>
    <row r="118" spans="1:10" s="30" customFormat="1" ht="13.5" customHeight="1" x14ac:dyDescent="0.25">
      <c r="A118" s="12"/>
      <c r="B118" s="1"/>
      <c r="C118" s="13"/>
      <c r="D118" s="13"/>
      <c r="E118" s="138"/>
      <c r="F118" s="116"/>
      <c r="G118" s="86"/>
    </row>
    <row r="119" spans="1:10" s="30" customFormat="1" ht="84" customHeight="1" x14ac:dyDescent="0.25">
      <c r="A119" s="17" t="s">
        <v>406</v>
      </c>
      <c r="B119" s="1" t="s">
        <v>718</v>
      </c>
      <c r="C119" s="14" t="s">
        <v>26</v>
      </c>
      <c r="D119" s="9">
        <v>1835</v>
      </c>
      <c r="E119" s="6"/>
      <c r="F119" s="116"/>
      <c r="G119" s="86"/>
      <c r="H119" s="86"/>
    </row>
    <row r="120" spans="1:10" s="30" customFormat="1" ht="13.5" customHeight="1" x14ac:dyDescent="0.25">
      <c r="A120" s="71"/>
      <c r="B120" s="72"/>
      <c r="C120" s="25"/>
      <c r="D120" s="25"/>
      <c r="E120" s="116"/>
      <c r="F120" s="116"/>
      <c r="G120" s="86"/>
    </row>
    <row r="121" spans="1:10" s="30" customFormat="1" ht="45" x14ac:dyDescent="0.25">
      <c r="A121" s="61" t="s">
        <v>16</v>
      </c>
      <c r="B121" s="26" t="s">
        <v>448</v>
      </c>
      <c r="C121" s="19" t="s">
        <v>29</v>
      </c>
      <c r="D121" s="31">
        <v>95</v>
      </c>
      <c r="E121" s="31"/>
      <c r="F121" s="31"/>
      <c r="G121" s="86"/>
    </row>
    <row r="122" spans="1:10" s="30" customFormat="1" ht="5.65" customHeight="1" x14ac:dyDescent="0.25">
      <c r="A122" s="78"/>
      <c r="B122" s="27"/>
      <c r="C122" s="91"/>
      <c r="D122" s="91"/>
      <c r="E122" s="115"/>
      <c r="F122" s="115"/>
      <c r="G122" s="86"/>
    </row>
    <row r="123" spans="1:10" s="80" customFormat="1" ht="5.65" customHeight="1" x14ac:dyDescent="0.25">
      <c r="A123" s="71"/>
      <c r="B123" s="28"/>
      <c r="C123" s="25"/>
      <c r="D123" s="25"/>
      <c r="E123" s="116"/>
      <c r="F123" s="116"/>
      <c r="G123" s="121"/>
    </row>
    <row r="124" spans="1:10" s="30" customFormat="1" ht="195" x14ac:dyDescent="0.25">
      <c r="A124" s="61" t="s">
        <v>17</v>
      </c>
      <c r="B124" s="26" t="s">
        <v>1152</v>
      </c>
      <c r="C124" s="19" t="s">
        <v>49</v>
      </c>
      <c r="D124" s="31">
        <v>20.260000000000002</v>
      </c>
      <c r="E124" s="31"/>
      <c r="F124" s="31"/>
      <c r="G124" s="86"/>
    </row>
    <row r="125" spans="1:10" s="30" customFormat="1" ht="5.65" customHeight="1" x14ac:dyDescent="0.25">
      <c r="A125" s="78"/>
      <c r="B125" s="27"/>
      <c r="C125" s="91"/>
      <c r="D125" s="91"/>
      <c r="E125" s="115"/>
      <c r="F125" s="115"/>
      <c r="G125" s="86"/>
    </row>
    <row r="126" spans="1:10" s="80" customFormat="1" ht="5.65" customHeight="1" x14ac:dyDescent="0.25">
      <c r="A126" s="71"/>
      <c r="B126" s="28"/>
      <c r="C126" s="25"/>
      <c r="D126" s="25"/>
      <c r="E126" s="116"/>
      <c r="F126" s="116"/>
      <c r="G126" s="121"/>
    </row>
    <row r="127" spans="1:10" s="30" customFormat="1" ht="103.15" customHeight="1" x14ac:dyDescent="0.25">
      <c r="A127" s="61" t="s">
        <v>18</v>
      </c>
      <c r="B127" s="26" t="s">
        <v>1153</v>
      </c>
      <c r="C127" s="19" t="s">
        <v>49</v>
      </c>
      <c r="D127" s="31">
        <v>6.5</v>
      </c>
      <c r="E127" s="31"/>
      <c r="F127" s="31"/>
      <c r="G127" s="86"/>
      <c r="J127" s="89"/>
    </row>
    <row r="128" spans="1:10" s="30" customFormat="1" ht="5.65" customHeight="1" x14ac:dyDescent="0.25">
      <c r="A128" s="78"/>
      <c r="B128" s="27"/>
      <c r="C128" s="91"/>
      <c r="D128" s="91"/>
      <c r="E128" s="115"/>
      <c r="F128" s="115"/>
      <c r="G128" s="86"/>
    </row>
    <row r="129" spans="1:7" s="80" customFormat="1" ht="5.65" customHeight="1" x14ac:dyDescent="0.25">
      <c r="A129" s="71"/>
      <c r="B129" s="28"/>
      <c r="C129" s="25"/>
      <c r="D129" s="25"/>
      <c r="E129" s="116"/>
      <c r="F129" s="116"/>
      <c r="G129" s="121"/>
    </row>
    <row r="130" spans="1:7" s="30" customFormat="1" ht="75" x14ac:dyDescent="0.25">
      <c r="A130" s="61" t="s">
        <v>19</v>
      </c>
      <c r="B130" s="26" t="s">
        <v>722</v>
      </c>
      <c r="C130" s="19" t="s">
        <v>26</v>
      </c>
      <c r="D130" s="31">
        <v>35</v>
      </c>
      <c r="E130" s="31"/>
      <c r="F130" s="31"/>
      <c r="G130" s="86"/>
    </row>
    <row r="131" spans="1:7" s="30" customFormat="1" ht="17.25" customHeight="1" x14ac:dyDescent="0.25">
      <c r="A131" s="71"/>
      <c r="B131" s="72"/>
      <c r="C131" s="25"/>
      <c r="D131" s="25"/>
      <c r="E131" s="116"/>
      <c r="F131" s="116"/>
      <c r="G131" s="86"/>
    </row>
    <row r="132" spans="1:7" s="30" customFormat="1" ht="60" x14ac:dyDescent="0.25">
      <c r="A132" s="61" t="s">
        <v>40</v>
      </c>
      <c r="B132" s="26" t="s">
        <v>724</v>
      </c>
      <c r="C132" s="19" t="s">
        <v>687</v>
      </c>
      <c r="D132" s="31">
        <v>60</v>
      </c>
      <c r="E132" s="116"/>
      <c r="F132" s="116"/>
      <c r="G132" s="86"/>
    </row>
    <row r="133" spans="1:7" s="80" customFormat="1" ht="15.75" customHeight="1" x14ac:dyDescent="0.25">
      <c r="A133" s="71"/>
      <c r="B133" s="28"/>
      <c r="C133" s="25"/>
      <c r="D133" s="25"/>
      <c r="E133" s="116"/>
      <c r="F133" s="116"/>
      <c r="G133" s="121"/>
    </row>
    <row r="134" spans="1:7" s="30" customFormat="1" ht="105" x14ac:dyDescent="0.25">
      <c r="A134" s="61" t="s">
        <v>42</v>
      </c>
      <c r="B134" s="26" t="s">
        <v>723</v>
      </c>
      <c r="C134" s="19" t="s">
        <v>26</v>
      </c>
      <c r="D134" s="31">
        <v>30</v>
      </c>
      <c r="E134" s="31"/>
      <c r="F134" s="31"/>
      <c r="G134" s="86"/>
    </row>
    <row r="135" spans="1:7" s="30" customFormat="1" ht="5.65" customHeight="1" x14ac:dyDescent="0.25">
      <c r="A135" s="78"/>
      <c r="B135" s="27"/>
      <c r="C135" s="91"/>
      <c r="D135" s="91"/>
      <c r="E135" s="115"/>
      <c r="F135" s="115"/>
      <c r="G135" s="86"/>
    </row>
    <row r="136" spans="1:7" s="80" customFormat="1" ht="5.65" customHeight="1" x14ac:dyDescent="0.25">
      <c r="A136" s="71"/>
      <c r="B136" s="28"/>
      <c r="C136" s="25"/>
      <c r="D136" s="25"/>
      <c r="E136" s="116"/>
      <c r="F136" s="116"/>
      <c r="G136" s="121"/>
    </row>
    <row r="137" spans="1:7" s="80" customFormat="1" ht="31.15" customHeight="1" x14ac:dyDescent="0.25">
      <c r="A137" s="61" t="s">
        <v>43</v>
      </c>
      <c r="B137" s="26" t="s">
        <v>693</v>
      </c>
      <c r="C137" s="19" t="s">
        <v>29</v>
      </c>
      <c r="D137" s="31">
        <f>2*D49</f>
        <v>6340.54</v>
      </c>
      <c r="E137" s="31"/>
      <c r="F137" s="31"/>
      <c r="G137" s="121"/>
    </row>
    <row r="138" spans="1:7" s="30" customFormat="1" ht="5.65" customHeight="1" x14ac:dyDescent="0.25">
      <c r="A138" s="78"/>
      <c r="B138" s="27"/>
      <c r="C138" s="91"/>
      <c r="D138" s="91"/>
      <c r="E138" s="115"/>
      <c r="F138" s="115"/>
      <c r="G138" s="86"/>
    </row>
    <row r="139" spans="1:7" s="80" customFormat="1" ht="5.65" customHeight="1" x14ac:dyDescent="0.25">
      <c r="A139" s="71"/>
      <c r="B139" s="28"/>
      <c r="C139" s="25"/>
      <c r="D139" s="25"/>
      <c r="E139" s="116"/>
      <c r="F139" s="116"/>
      <c r="G139" s="121"/>
    </row>
    <row r="140" spans="1:7" s="30" customFormat="1" ht="75" x14ac:dyDescent="0.25">
      <c r="A140" s="61" t="s">
        <v>44</v>
      </c>
      <c r="B140" s="1" t="s">
        <v>726</v>
      </c>
      <c r="C140" s="19" t="s">
        <v>26</v>
      </c>
      <c r="D140" s="31">
        <v>385.39</v>
      </c>
      <c r="E140" s="31"/>
      <c r="F140" s="31"/>
      <c r="G140" s="86"/>
    </row>
    <row r="141" spans="1:7" s="30" customFormat="1" ht="5.65" customHeight="1" x14ac:dyDescent="0.25">
      <c r="A141" s="78"/>
      <c r="B141" s="27"/>
      <c r="C141" s="91"/>
      <c r="D141" s="91"/>
      <c r="E141" s="115"/>
      <c r="F141" s="115"/>
      <c r="G141" s="86"/>
    </row>
    <row r="142" spans="1:7" s="80" customFormat="1" ht="5.65" customHeight="1" x14ac:dyDescent="0.25">
      <c r="A142" s="71"/>
      <c r="B142" s="28"/>
      <c r="C142" s="25"/>
      <c r="D142" s="25"/>
      <c r="E142" s="116"/>
      <c r="F142" s="116"/>
      <c r="G142" s="121"/>
    </row>
    <row r="143" spans="1:7" s="30" customFormat="1" ht="103.15" customHeight="1" x14ac:dyDescent="0.25">
      <c r="A143" s="61" t="s">
        <v>45</v>
      </c>
      <c r="B143" s="1" t="s">
        <v>727</v>
      </c>
      <c r="C143" s="19" t="s">
        <v>26</v>
      </c>
      <c r="D143" s="31">
        <v>1512.02</v>
      </c>
      <c r="E143" s="31"/>
      <c r="F143" s="31"/>
      <c r="G143" s="86"/>
    </row>
    <row r="144" spans="1:7" s="30" customFormat="1" ht="5.65" customHeight="1" x14ac:dyDescent="0.25">
      <c r="A144" s="78"/>
      <c r="B144" s="27"/>
      <c r="C144" s="91"/>
      <c r="D144" s="91"/>
      <c r="E144" s="115"/>
      <c r="F144" s="115"/>
      <c r="G144" s="86"/>
    </row>
    <row r="145" spans="1:7" s="80" customFormat="1" ht="5.65" customHeight="1" x14ac:dyDescent="0.25">
      <c r="A145" s="71"/>
      <c r="B145" s="28"/>
      <c r="C145" s="25"/>
      <c r="D145" s="25"/>
      <c r="E145" s="116"/>
      <c r="F145" s="116"/>
      <c r="G145" s="121"/>
    </row>
    <row r="146" spans="1:7" s="30" customFormat="1" ht="92.25" customHeight="1" x14ac:dyDescent="0.25">
      <c r="A146" s="61" t="s">
        <v>46</v>
      </c>
      <c r="B146" s="26" t="s">
        <v>449</v>
      </c>
      <c r="C146" s="19" t="s">
        <v>26</v>
      </c>
      <c r="D146" s="31">
        <v>6690.5</v>
      </c>
      <c r="E146" s="31"/>
      <c r="F146" s="31"/>
      <c r="G146" s="86"/>
    </row>
    <row r="147" spans="1:7" s="30" customFormat="1" ht="5.65" customHeight="1" x14ac:dyDescent="0.25">
      <c r="A147" s="78"/>
      <c r="B147" s="27"/>
      <c r="C147" s="91"/>
      <c r="D147" s="91"/>
      <c r="E147" s="115"/>
      <c r="F147" s="115"/>
      <c r="G147" s="86"/>
    </row>
    <row r="148" spans="1:7" s="80" customFormat="1" ht="5.65" customHeight="1" x14ac:dyDescent="0.25">
      <c r="A148" s="71"/>
      <c r="B148" s="28"/>
      <c r="C148" s="25"/>
      <c r="D148" s="25"/>
      <c r="E148" s="116"/>
      <c r="F148" s="116"/>
      <c r="G148" s="121"/>
    </row>
    <row r="149" spans="1:7" s="30" customFormat="1" ht="60" x14ac:dyDescent="0.25">
      <c r="A149" s="61" t="s">
        <v>78</v>
      </c>
      <c r="B149" s="85" t="s">
        <v>278</v>
      </c>
      <c r="C149" s="19" t="s">
        <v>26</v>
      </c>
      <c r="D149" s="31">
        <v>540</v>
      </c>
      <c r="E149" s="31"/>
      <c r="F149" s="31"/>
      <c r="G149" s="86"/>
    </row>
    <row r="150" spans="1:7" s="30" customFormat="1" x14ac:dyDescent="0.25">
      <c r="A150" s="61"/>
      <c r="B150" s="85"/>
      <c r="C150" s="19"/>
      <c r="D150" s="31"/>
      <c r="E150" s="31"/>
      <c r="F150" s="31"/>
      <c r="G150" s="86"/>
    </row>
    <row r="151" spans="1:7" s="30" customFormat="1" ht="75" x14ac:dyDescent="0.25">
      <c r="A151" s="12" t="s">
        <v>138</v>
      </c>
      <c r="B151" s="1" t="s">
        <v>728</v>
      </c>
      <c r="C151" s="14" t="s">
        <v>26</v>
      </c>
      <c r="D151" s="91">
        <v>228</v>
      </c>
      <c r="E151" s="115"/>
      <c r="F151" s="115"/>
      <c r="G151" s="86"/>
    </row>
    <row r="152" spans="1:7" s="80" customFormat="1" ht="17.25" customHeight="1" x14ac:dyDescent="0.25">
      <c r="A152" s="71"/>
      <c r="B152" s="28"/>
      <c r="C152" s="25"/>
      <c r="D152" s="25"/>
      <c r="E152" s="116"/>
      <c r="F152" s="116"/>
      <c r="G152" s="121"/>
    </row>
    <row r="153" spans="1:7" s="30" customFormat="1" ht="75" x14ac:dyDescent="0.25">
      <c r="A153" s="12" t="s">
        <v>139</v>
      </c>
      <c r="B153" s="1" t="s">
        <v>729</v>
      </c>
      <c r="C153" s="14" t="s">
        <v>26</v>
      </c>
      <c r="D153" s="10">
        <v>89</v>
      </c>
      <c r="E153" s="31"/>
      <c r="F153" s="31"/>
      <c r="G153" s="86"/>
    </row>
    <row r="154" spans="1:7" s="30" customFormat="1" ht="5.65" customHeight="1" x14ac:dyDescent="0.25">
      <c r="A154" s="78"/>
      <c r="B154" s="27"/>
      <c r="C154" s="91"/>
      <c r="D154" s="91"/>
      <c r="E154" s="115"/>
      <c r="F154" s="115"/>
      <c r="G154" s="86"/>
    </row>
    <row r="155" spans="1:7" s="80" customFormat="1" ht="5.65" customHeight="1" x14ac:dyDescent="0.25">
      <c r="A155" s="71"/>
      <c r="B155" s="28"/>
      <c r="C155" s="25"/>
      <c r="D155" s="25"/>
      <c r="E155" s="116"/>
      <c r="F155" s="116"/>
      <c r="G155" s="121"/>
    </row>
    <row r="156" spans="1:7" s="30" customFormat="1" ht="45" x14ac:dyDescent="0.25">
      <c r="A156" s="61" t="s">
        <v>243</v>
      </c>
      <c r="B156" s="26" t="s">
        <v>730</v>
      </c>
      <c r="C156" s="19" t="s">
        <v>26</v>
      </c>
      <c r="D156" s="31">
        <v>221.33</v>
      </c>
      <c r="E156" s="31"/>
      <c r="F156" s="31"/>
      <c r="G156" s="86"/>
    </row>
    <row r="157" spans="1:7" s="30" customFormat="1" ht="5.65" customHeight="1" x14ac:dyDescent="0.25">
      <c r="A157" s="78"/>
      <c r="B157" s="27"/>
      <c r="C157" s="91"/>
      <c r="D157" s="91"/>
      <c r="E157" s="115"/>
      <c r="F157" s="115"/>
      <c r="G157" s="86"/>
    </row>
    <row r="158" spans="1:7" s="80" customFormat="1" ht="5.65" customHeight="1" x14ac:dyDescent="0.25">
      <c r="A158" s="71"/>
      <c r="B158" s="28"/>
      <c r="C158" s="25"/>
      <c r="D158" s="25"/>
      <c r="E158" s="116"/>
      <c r="F158" s="116"/>
      <c r="G158" s="121"/>
    </row>
    <row r="159" spans="1:7" s="30" customFormat="1" ht="45" x14ac:dyDescent="0.25">
      <c r="A159" s="61" t="s">
        <v>244</v>
      </c>
      <c r="B159" s="26" t="s">
        <v>450</v>
      </c>
      <c r="C159" s="19" t="s">
        <v>731</v>
      </c>
      <c r="D159" s="31">
        <v>1</v>
      </c>
      <c r="E159" s="31"/>
      <c r="F159" s="31"/>
      <c r="G159" s="86"/>
    </row>
    <row r="160" spans="1:7" s="30" customFormat="1" ht="5.65" customHeight="1" x14ac:dyDescent="0.25">
      <c r="A160" s="78"/>
      <c r="B160" s="27"/>
      <c r="C160" s="91"/>
      <c r="D160" s="91"/>
      <c r="E160" s="115"/>
      <c r="F160" s="115"/>
      <c r="G160" s="86"/>
    </row>
    <row r="161" spans="1:7" s="80" customFormat="1" ht="5.65" customHeight="1" x14ac:dyDescent="0.25">
      <c r="A161" s="71"/>
      <c r="B161" s="28"/>
      <c r="C161" s="25"/>
      <c r="D161" s="25"/>
      <c r="E161" s="116"/>
      <c r="F161" s="116"/>
      <c r="G161" s="121"/>
    </row>
    <row r="162" spans="1:7" s="30" customFormat="1" ht="45.4" customHeight="1" x14ac:dyDescent="0.25">
      <c r="A162" s="61" t="s">
        <v>253</v>
      </c>
      <c r="B162" s="26" t="s">
        <v>451</v>
      </c>
      <c r="C162" s="19" t="s">
        <v>26</v>
      </c>
      <c r="D162" s="31">
        <v>170.70576</v>
      </c>
      <c r="E162" s="31"/>
      <c r="F162" s="31"/>
      <c r="G162" s="86"/>
    </row>
    <row r="163" spans="1:7" s="30" customFormat="1" ht="5.65" customHeight="1" x14ac:dyDescent="0.25">
      <c r="A163" s="78"/>
      <c r="B163" s="27"/>
      <c r="C163" s="91"/>
      <c r="D163" s="91"/>
      <c r="E163" s="115"/>
      <c r="F163" s="115"/>
      <c r="G163" s="86"/>
    </row>
    <row r="164" spans="1:7" s="80" customFormat="1" ht="5.65" customHeight="1" x14ac:dyDescent="0.25">
      <c r="A164" s="71"/>
      <c r="B164" s="28"/>
      <c r="C164" s="25"/>
      <c r="D164" s="25"/>
      <c r="E164" s="116"/>
      <c r="F164" s="116"/>
      <c r="G164" s="121"/>
    </row>
    <row r="165" spans="1:7" s="80" customFormat="1" ht="45" x14ac:dyDescent="0.25">
      <c r="A165" s="61" t="s">
        <v>254</v>
      </c>
      <c r="B165" s="85" t="s">
        <v>86</v>
      </c>
      <c r="C165" s="19" t="s">
        <v>26</v>
      </c>
      <c r="D165" s="31">
        <v>646.72</v>
      </c>
      <c r="E165" s="31"/>
      <c r="F165" s="31"/>
      <c r="G165" s="121"/>
    </row>
    <row r="166" spans="1:7" s="30" customFormat="1" ht="5.65" customHeight="1" x14ac:dyDescent="0.25">
      <c r="A166" s="78"/>
      <c r="B166" s="27"/>
      <c r="C166" s="91"/>
      <c r="D166" s="91"/>
      <c r="E166" s="115"/>
      <c r="F166" s="115"/>
      <c r="G166" s="86"/>
    </row>
    <row r="167" spans="1:7" s="80" customFormat="1" ht="5.65" customHeight="1" x14ac:dyDescent="0.25">
      <c r="A167" s="71"/>
      <c r="B167" s="28"/>
      <c r="C167" s="25"/>
      <c r="D167" s="25"/>
      <c r="E167" s="116"/>
      <c r="F167" s="116"/>
      <c r="G167" s="121"/>
    </row>
    <row r="168" spans="1:7" s="80" customFormat="1" ht="30" x14ac:dyDescent="0.25">
      <c r="A168" s="61" t="s">
        <v>257</v>
      </c>
      <c r="B168" s="85" t="s">
        <v>88</v>
      </c>
      <c r="C168" s="19" t="s">
        <v>29</v>
      </c>
      <c r="D168" s="31">
        <v>2998.9022</v>
      </c>
      <c r="E168" s="31"/>
      <c r="F168" s="31"/>
      <c r="G168" s="121"/>
    </row>
    <row r="169" spans="1:7" s="30" customFormat="1" ht="5.65" customHeight="1" x14ac:dyDescent="0.25">
      <c r="A169" s="78"/>
      <c r="B169" s="27"/>
      <c r="C169" s="91"/>
      <c r="D169" s="91"/>
      <c r="E169" s="115"/>
      <c r="F169" s="115"/>
      <c r="G169" s="86"/>
    </row>
    <row r="170" spans="1:7" s="80" customFormat="1" ht="5.65" customHeight="1" x14ac:dyDescent="0.25">
      <c r="A170" s="71"/>
      <c r="B170" s="28"/>
      <c r="C170" s="25"/>
      <c r="D170" s="25"/>
      <c r="E170" s="116"/>
      <c r="F170" s="116"/>
      <c r="G170" s="121"/>
    </row>
    <row r="171" spans="1:7" s="80" customFormat="1" ht="75" x14ac:dyDescent="0.25">
      <c r="A171" s="61" t="s">
        <v>261</v>
      </c>
      <c r="B171" s="85" t="s">
        <v>452</v>
      </c>
      <c r="C171" s="19" t="s">
        <v>26</v>
      </c>
      <c r="D171" s="31">
        <v>3.17</v>
      </c>
      <c r="E171" s="31"/>
      <c r="F171" s="31"/>
      <c r="G171" s="121"/>
    </row>
    <row r="172" spans="1:7" s="30" customFormat="1" ht="5.65" customHeight="1" x14ac:dyDescent="0.25">
      <c r="A172" s="78"/>
      <c r="B172" s="27"/>
      <c r="C172" s="91"/>
      <c r="D172" s="91"/>
      <c r="E172" s="115"/>
      <c r="F172" s="115"/>
      <c r="G172" s="86"/>
    </row>
    <row r="173" spans="1:7" s="80" customFormat="1" ht="5.65" customHeight="1" x14ac:dyDescent="0.25">
      <c r="A173" s="71"/>
      <c r="B173" s="28"/>
      <c r="C173" s="25"/>
      <c r="D173" s="25"/>
      <c r="E173" s="116"/>
      <c r="F173" s="116"/>
      <c r="G173" s="121"/>
    </row>
    <row r="174" spans="1:7" s="80" customFormat="1" ht="30" x14ac:dyDescent="0.25">
      <c r="A174" s="61" t="s">
        <v>262</v>
      </c>
      <c r="B174" s="85" t="s">
        <v>41</v>
      </c>
      <c r="C174" s="19" t="s">
        <v>29</v>
      </c>
      <c r="D174" s="31">
        <f>2*D45</f>
        <v>6340.54</v>
      </c>
      <c r="E174" s="31"/>
      <c r="F174" s="31"/>
      <c r="G174" s="121"/>
    </row>
    <row r="175" spans="1:7" s="30" customFormat="1" ht="5.65" customHeight="1" x14ac:dyDescent="0.25">
      <c r="A175" s="78"/>
      <c r="B175" s="27"/>
      <c r="C175" s="91"/>
      <c r="D175" s="91"/>
      <c r="E175" s="115"/>
      <c r="F175" s="115"/>
      <c r="G175" s="86"/>
    </row>
    <row r="176" spans="1:7" s="80" customFormat="1" ht="5.65" customHeight="1" x14ac:dyDescent="0.25">
      <c r="A176" s="71"/>
      <c r="B176" s="28"/>
      <c r="C176" s="25"/>
      <c r="D176" s="25"/>
      <c r="E176" s="116"/>
      <c r="F176" s="116"/>
      <c r="G176" s="121"/>
    </row>
    <row r="177" spans="1:7" s="30" customFormat="1" x14ac:dyDescent="0.25">
      <c r="A177" s="61" t="s">
        <v>263</v>
      </c>
      <c r="B177" s="26" t="s">
        <v>22</v>
      </c>
      <c r="C177" s="19" t="s">
        <v>689</v>
      </c>
      <c r="D177" s="137">
        <v>0.1</v>
      </c>
      <c r="E177" s="31"/>
      <c r="F177" s="31"/>
      <c r="G177" s="86"/>
    </row>
    <row r="178" spans="1:7" s="30" customFormat="1" ht="5.65" customHeight="1" x14ac:dyDescent="0.25">
      <c r="A178" s="78"/>
      <c r="B178" s="27"/>
      <c r="C178" s="79"/>
      <c r="D178" s="24"/>
      <c r="E178" s="117"/>
      <c r="F178" s="117" t="str">
        <f t="shared" ref="F178" si="1">IF(D178&gt;0,ROUND((E178*D178),2),"")</f>
        <v/>
      </c>
      <c r="G178" s="86"/>
    </row>
    <row r="179" spans="1:7" s="80" customFormat="1" ht="5.65" customHeight="1" x14ac:dyDescent="0.25">
      <c r="A179" s="71"/>
      <c r="B179" s="28"/>
      <c r="C179" s="73"/>
      <c r="D179" s="21"/>
      <c r="E179" s="118"/>
      <c r="F179" s="118"/>
      <c r="G179" s="121"/>
    </row>
    <row r="180" spans="1:7" s="30" customFormat="1" ht="18" customHeight="1" thickBot="1" x14ac:dyDescent="0.3">
      <c r="A180" s="128"/>
      <c r="B180" s="129" t="s">
        <v>691</v>
      </c>
      <c r="C180" s="129"/>
      <c r="D180" s="129"/>
      <c r="E180" s="130"/>
      <c r="F180" s="131"/>
      <c r="G180" s="86"/>
    </row>
    <row r="181" spans="1:7" s="126" customFormat="1" ht="18" customHeight="1" x14ac:dyDescent="0.25">
      <c r="A181" s="122"/>
      <c r="B181" s="123"/>
      <c r="C181" s="123"/>
      <c r="D181" s="123"/>
      <c r="E181" s="124"/>
      <c r="F181" s="124"/>
      <c r="G181" s="125"/>
    </row>
    <row r="182" spans="1:7" s="30" customFormat="1" x14ac:dyDescent="0.25">
      <c r="A182" s="61"/>
      <c r="B182" s="83"/>
      <c r="D182" s="23"/>
      <c r="E182" s="23"/>
      <c r="F182" s="23"/>
    </row>
    <row r="183" spans="1:7" x14ac:dyDescent="0.25">
      <c r="A183" s="67" t="s">
        <v>30</v>
      </c>
      <c r="B183" s="68" t="s">
        <v>436</v>
      </c>
      <c r="C183" s="69"/>
      <c r="D183" s="29"/>
      <c r="E183" s="29"/>
      <c r="F183" s="84"/>
    </row>
    <row r="184" spans="1:7" s="30" customFormat="1" ht="5.65" customHeight="1" x14ac:dyDescent="0.25">
      <c r="A184" s="78"/>
      <c r="B184" s="27"/>
      <c r="C184" s="79"/>
      <c r="D184" s="24"/>
      <c r="E184" s="24"/>
      <c r="F184" s="24"/>
    </row>
    <row r="185" spans="1:7" s="80" customFormat="1" ht="5.65" customHeight="1" x14ac:dyDescent="0.25">
      <c r="A185" s="71"/>
      <c r="B185" s="28"/>
      <c r="C185" s="73"/>
      <c r="D185" s="21"/>
      <c r="E185" s="21"/>
      <c r="F185" s="21"/>
    </row>
    <row r="186" spans="1:7" s="30" customFormat="1" ht="45" x14ac:dyDescent="0.25">
      <c r="A186" s="30">
        <v>1</v>
      </c>
      <c r="B186" s="50" t="s">
        <v>708</v>
      </c>
      <c r="C186" s="54" t="s">
        <v>29</v>
      </c>
      <c r="D186" s="97">
        <v>24</v>
      </c>
      <c r="E186" s="31"/>
      <c r="F186" s="31"/>
    </row>
    <row r="187" spans="1:7" s="30" customFormat="1" ht="14.25" customHeight="1" x14ac:dyDescent="0.25">
      <c r="A187" s="78"/>
      <c r="B187" s="27"/>
      <c r="C187" s="91"/>
      <c r="D187" s="91"/>
      <c r="E187" s="91"/>
      <c r="F187" s="91"/>
    </row>
    <row r="188" spans="1:7" s="30" customFormat="1" ht="30" x14ac:dyDescent="0.25">
      <c r="A188" s="61" t="s">
        <v>12</v>
      </c>
      <c r="B188" s="26" t="s">
        <v>453</v>
      </c>
      <c r="C188" s="19" t="s">
        <v>29</v>
      </c>
      <c r="D188" s="31">
        <v>24</v>
      </c>
      <c r="E188" s="31"/>
      <c r="F188" s="31"/>
    </row>
    <row r="189" spans="1:7" s="30" customFormat="1" x14ac:dyDescent="0.25">
      <c r="A189" s="61"/>
      <c r="B189" s="26"/>
      <c r="C189" s="19"/>
      <c r="D189" s="31"/>
      <c r="E189" s="31"/>
      <c r="F189" s="31"/>
    </row>
    <row r="190" spans="1:7" s="30" customFormat="1" ht="75" x14ac:dyDescent="0.25">
      <c r="A190" s="12" t="s">
        <v>13</v>
      </c>
      <c r="B190" s="1" t="s">
        <v>709</v>
      </c>
      <c r="C190" s="14" t="s">
        <v>29</v>
      </c>
      <c r="D190" s="10">
        <v>85</v>
      </c>
      <c r="E190" s="31"/>
      <c r="F190" s="31"/>
    </row>
    <row r="191" spans="1:7" s="30" customFormat="1" x14ac:dyDescent="0.25">
      <c r="A191" s="12"/>
      <c r="B191" s="1"/>
      <c r="C191" s="14"/>
      <c r="D191" s="10"/>
      <c r="E191" s="31"/>
      <c r="F191" s="31"/>
    </row>
    <row r="192" spans="1:7" s="30" customFormat="1" ht="30" x14ac:dyDescent="0.25">
      <c r="A192" s="12" t="s">
        <v>14</v>
      </c>
      <c r="B192" s="143" t="s">
        <v>736</v>
      </c>
      <c r="C192" s="145" t="s">
        <v>737</v>
      </c>
      <c r="D192" s="9">
        <v>38</v>
      </c>
      <c r="E192" s="31"/>
      <c r="F192" s="31"/>
    </row>
    <row r="193" spans="1:6" s="30" customFormat="1" ht="16.5" customHeight="1" x14ac:dyDescent="0.25">
      <c r="A193" s="78"/>
      <c r="B193" s="27"/>
      <c r="C193" s="91"/>
      <c r="D193" s="91"/>
      <c r="E193" s="91"/>
      <c r="F193" s="91"/>
    </row>
    <row r="194" spans="1:6" s="80" customFormat="1" ht="33" customHeight="1" x14ac:dyDescent="0.25">
      <c r="A194" s="61" t="s">
        <v>15</v>
      </c>
      <c r="B194" s="26" t="s">
        <v>700</v>
      </c>
      <c r="C194" s="19" t="s">
        <v>29</v>
      </c>
      <c r="D194" s="31">
        <v>85</v>
      </c>
      <c r="E194" s="25"/>
      <c r="F194" s="25"/>
    </row>
    <row r="195" spans="1:6" s="80" customFormat="1" ht="16.5" customHeight="1" x14ac:dyDescent="0.25">
      <c r="A195" s="61"/>
      <c r="B195" s="26"/>
      <c r="C195" s="19"/>
      <c r="D195" s="31"/>
      <c r="E195" s="25"/>
      <c r="F195" s="25"/>
    </row>
    <row r="196" spans="1:6" s="30" customFormat="1" ht="58.9" customHeight="1" x14ac:dyDescent="0.25">
      <c r="A196" s="61" t="s">
        <v>16</v>
      </c>
      <c r="B196" s="26" t="s">
        <v>567</v>
      </c>
      <c r="C196" s="19" t="s">
        <v>29</v>
      </c>
      <c r="D196" s="31">
        <v>85</v>
      </c>
      <c r="E196" s="31"/>
      <c r="F196" s="31"/>
    </row>
    <row r="197" spans="1:6" s="30" customFormat="1" ht="18" customHeight="1" x14ac:dyDescent="0.25">
      <c r="A197" s="78"/>
      <c r="B197" s="27"/>
      <c r="C197" s="91"/>
      <c r="D197" s="91"/>
      <c r="E197" s="91"/>
      <c r="F197" s="91"/>
    </row>
    <row r="198" spans="1:6" s="30" customFormat="1" ht="45" x14ac:dyDescent="0.25">
      <c r="A198" s="13">
        <v>7</v>
      </c>
      <c r="B198" s="397" t="s">
        <v>702</v>
      </c>
      <c r="C198" s="398" t="s">
        <v>687</v>
      </c>
      <c r="D198" s="9">
        <v>38</v>
      </c>
      <c r="E198" s="25"/>
      <c r="F198" s="25"/>
    </row>
    <row r="199" spans="1:6" s="80" customFormat="1" ht="18.75" customHeight="1" x14ac:dyDescent="0.25">
      <c r="A199" s="71"/>
      <c r="B199" s="28"/>
      <c r="C199" s="25"/>
      <c r="D199" s="25"/>
      <c r="E199" s="25"/>
      <c r="F199" s="25"/>
    </row>
    <row r="200" spans="1:6" s="30" customFormat="1" ht="45" x14ac:dyDescent="0.25">
      <c r="A200" s="12" t="s">
        <v>18</v>
      </c>
      <c r="B200" s="1" t="s">
        <v>703</v>
      </c>
      <c r="C200" s="14" t="s">
        <v>29</v>
      </c>
      <c r="D200" s="10">
        <v>22</v>
      </c>
      <c r="E200" s="31"/>
      <c r="F200" s="31"/>
    </row>
    <row r="201" spans="1:6" s="30" customFormat="1" ht="5.65" customHeight="1" x14ac:dyDescent="0.25">
      <c r="A201" s="78"/>
      <c r="B201" s="27"/>
      <c r="C201" s="91"/>
      <c r="D201" s="91"/>
      <c r="E201" s="91"/>
      <c r="F201" s="91"/>
    </row>
    <row r="202" spans="1:6" s="80" customFormat="1" ht="5.65" customHeight="1" x14ac:dyDescent="0.25">
      <c r="A202" s="71"/>
      <c r="B202" s="28"/>
      <c r="C202" s="25"/>
      <c r="D202" s="25"/>
      <c r="E202" s="25"/>
      <c r="F202" s="25"/>
    </row>
    <row r="203" spans="1:6" s="80" customFormat="1" x14ac:dyDescent="0.25">
      <c r="A203" s="61" t="s">
        <v>19</v>
      </c>
      <c r="B203" s="26" t="s">
        <v>22</v>
      </c>
      <c r="C203" s="19" t="s">
        <v>689</v>
      </c>
      <c r="D203" s="137">
        <v>0.1</v>
      </c>
      <c r="E203" s="25"/>
      <c r="F203" s="25"/>
    </row>
    <row r="204" spans="1:6" s="30" customFormat="1" ht="5.65" customHeight="1" x14ac:dyDescent="0.25">
      <c r="A204" s="78"/>
      <c r="B204" s="27"/>
      <c r="C204" s="79"/>
      <c r="D204" s="24"/>
      <c r="E204" s="24"/>
      <c r="F204" s="24"/>
    </row>
    <row r="205" spans="1:6" s="80" customFormat="1" ht="5.65" customHeight="1" x14ac:dyDescent="0.25">
      <c r="A205" s="71"/>
      <c r="B205" s="28"/>
      <c r="C205" s="73"/>
      <c r="D205" s="21"/>
      <c r="E205" s="21"/>
      <c r="F205" s="21"/>
    </row>
    <row r="206" spans="1:6" s="30" customFormat="1" ht="21" customHeight="1" thickBot="1" x14ac:dyDescent="0.3">
      <c r="A206" s="127"/>
      <c r="B206" s="129" t="s">
        <v>701</v>
      </c>
      <c r="C206" s="129"/>
      <c r="D206" s="129"/>
      <c r="E206" s="129"/>
      <c r="F206" s="133"/>
    </row>
    <row r="207" spans="1:6" s="30" customFormat="1" x14ac:dyDescent="0.25">
      <c r="A207" s="61"/>
      <c r="B207" s="83"/>
      <c r="D207" s="23"/>
      <c r="E207" s="23"/>
      <c r="F207" s="23"/>
    </row>
    <row r="208" spans="1:6" s="30" customFormat="1" x14ac:dyDescent="0.25">
      <c r="A208" s="61"/>
      <c r="B208" s="83"/>
      <c r="D208" s="23"/>
      <c r="E208" s="23"/>
      <c r="F208" s="23"/>
    </row>
    <row r="209" spans="1:6" x14ac:dyDescent="0.25">
      <c r="A209" s="67" t="s">
        <v>31</v>
      </c>
      <c r="B209" s="68" t="s">
        <v>437</v>
      </c>
      <c r="C209" s="69"/>
      <c r="D209" s="29"/>
      <c r="E209" s="29"/>
      <c r="F209" s="84"/>
    </row>
    <row r="210" spans="1:6" s="30" customFormat="1" ht="5.65" customHeight="1" x14ac:dyDescent="0.25">
      <c r="A210" s="78"/>
      <c r="B210" s="27"/>
      <c r="C210" s="79"/>
      <c r="D210" s="24"/>
      <c r="E210" s="24"/>
      <c r="F210" s="24"/>
    </row>
    <row r="211" spans="1:6" s="80" customFormat="1" ht="5.65" customHeight="1" x14ac:dyDescent="0.25">
      <c r="A211" s="71"/>
      <c r="B211" s="28"/>
      <c r="C211" s="73"/>
      <c r="D211" s="21"/>
      <c r="E211" s="21"/>
      <c r="F211" s="21"/>
    </row>
    <row r="212" spans="1:6" s="30" customFormat="1" ht="75" x14ac:dyDescent="0.25">
      <c r="A212" s="61" t="s">
        <v>27</v>
      </c>
      <c r="B212" s="26" t="s">
        <v>707</v>
      </c>
      <c r="C212" s="19" t="s">
        <v>7</v>
      </c>
      <c r="D212" s="31">
        <v>172</v>
      </c>
      <c r="E212" s="31"/>
      <c r="F212" s="31"/>
    </row>
    <row r="213" spans="1:6" s="30" customFormat="1" ht="5.65" customHeight="1" x14ac:dyDescent="0.25">
      <c r="A213" s="78"/>
      <c r="B213" s="27"/>
      <c r="C213" s="91"/>
      <c r="D213" s="91"/>
      <c r="E213" s="91"/>
      <c r="F213" s="91"/>
    </row>
    <row r="214" spans="1:6" s="80" customFormat="1" ht="5.65" customHeight="1" x14ac:dyDescent="0.25">
      <c r="A214" s="71"/>
      <c r="B214" s="28"/>
      <c r="C214" s="25"/>
      <c r="D214" s="25"/>
      <c r="E214" s="25"/>
      <c r="F214" s="25"/>
    </row>
    <row r="215" spans="1:6" s="30" customFormat="1" ht="120" x14ac:dyDescent="0.25">
      <c r="A215" s="61" t="s">
        <v>12</v>
      </c>
      <c r="B215" s="26" t="s">
        <v>706</v>
      </c>
      <c r="C215" s="19" t="s">
        <v>7</v>
      </c>
      <c r="D215" s="31">
        <v>6</v>
      </c>
      <c r="E215" s="31"/>
      <c r="F215" s="31"/>
    </row>
    <row r="216" spans="1:6" s="30" customFormat="1" ht="5.65" customHeight="1" x14ac:dyDescent="0.25">
      <c r="A216" s="78"/>
      <c r="B216" s="27"/>
      <c r="C216" s="91"/>
      <c r="D216" s="91"/>
      <c r="E216" s="91"/>
      <c r="F216" s="91"/>
    </row>
    <row r="217" spans="1:6" s="80" customFormat="1" ht="5.65" customHeight="1" x14ac:dyDescent="0.25">
      <c r="A217" s="71"/>
      <c r="B217" s="28"/>
      <c r="C217" s="25"/>
      <c r="D217" s="25"/>
      <c r="E217" s="25"/>
      <c r="F217" s="25"/>
    </row>
    <row r="218" spans="1:6" s="30" customFormat="1" ht="105" x14ac:dyDescent="0.25">
      <c r="A218" s="61" t="s">
        <v>13</v>
      </c>
      <c r="B218" s="26" t="s">
        <v>705</v>
      </c>
      <c r="C218" s="19" t="s">
        <v>7</v>
      </c>
      <c r="D218" s="31">
        <v>17</v>
      </c>
      <c r="E218" s="31"/>
      <c r="F218" s="31"/>
    </row>
    <row r="219" spans="1:6" s="30" customFormat="1" ht="5.65" customHeight="1" x14ac:dyDescent="0.25">
      <c r="A219" s="78"/>
      <c r="B219" s="27"/>
      <c r="C219" s="91"/>
      <c r="D219" s="91"/>
      <c r="E219" s="91"/>
      <c r="F219" s="91"/>
    </row>
    <row r="220" spans="1:6" s="30" customFormat="1" ht="5.65" customHeight="1" x14ac:dyDescent="0.25">
      <c r="A220" s="71"/>
      <c r="B220" s="72"/>
      <c r="C220" s="25"/>
      <c r="D220" s="25"/>
      <c r="E220" s="25"/>
      <c r="F220" s="25"/>
    </row>
    <row r="221" spans="1:6" s="30" customFormat="1" ht="75" x14ac:dyDescent="0.25">
      <c r="A221" s="61" t="s">
        <v>14</v>
      </c>
      <c r="B221" s="26" t="s">
        <v>454</v>
      </c>
      <c r="C221" s="19" t="s">
        <v>26</v>
      </c>
      <c r="D221" s="31">
        <v>1.04</v>
      </c>
      <c r="E221" s="31"/>
      <c r="F221" s="31"/>
    </row>
    <row r="222" spans="1:6" s="30" customFormat="1" ht="5.65" customHeight="1" x14ac:dyDescent="0.25">
      <c r="A222" s="78"/>
      <c r="B222" s="27"/>
      <c r="C222" s="91"/>
      <c r="D222" s="91"/>
      <c r="E222" s="91"/>
      <c r="F222" s="91"/>
    </row>
    <row r="223" spans="1:6" s="80" customFormat="1" ht="5.65" customHeight="1" x14ac:dyDescent="0.25">
      <c r="A223" s="71"/>
      <c r="B223" s="28"/>
      <c r="C223" s="25"/>
      <c r="D223" s="25"/>
      <c r="E223" s="25"/>
      <c r="F223" s="25"/>
    </row>
    <row r="224" spans="1:6" s="30" customFormat="1" ht="75" x14ac:dyDescent="0.25">
      <c r="A224" s="61" t="s">
        <v>15</v>
      </c>
      <c r="B224" s="90" t="s">
        <v>704</v>
      </c>
      <c r="C224" s="19" t="s">
        <v>49</v>
      </c>
      <c r="D224" s="31">
        <v>15</v>
      </c>
      <c r="E224" s="31"/>
      <c r="F224" s="31"/>
    </row>
    <row r="225" spans="1:6" s="30" customFormat="1" ht="5.65" customHeight="1" x14ac:dyDescent="0.25">
      <c r="A225" s="78"/>
      <c r="B225" s="27"/>
      <c r="C225" s="91"/>
      <c r="D225" s="91"/>
      <c r="E225" s="91"/>
      <c r="F225" s="91"/>
    </row>
    <row r="226" spans="1:6" s="30" customFormat="1" ht="5.65" customHeight="1" x14ac:dyDescent="0.25">
      <c r="A226" s="71"/>
      <c r="B226" s="72"/>
      <c r="C226" s="25"/>
      <c r="D226" s="25"/>
      <c r="E226" s="25"/>
      <c r="F226" s="25"/>
    </row>
    <row r="227" spans="1:6" s="80" customFormat="1" x14ac:dyDescent="0.25">
      <c r="A227" s="61" t="s">
        <v>16</v>
      </c>
      <c r="B227" s="26" t="s">
        <v>22</v>
      </c>
      <c r="C227" s="25" t="s">
        <v>689</v>
      </c>
      <c r="D227" s="136">
        <v>0.1</v>
      </c>
      <c r="E227" s="25"/>
      <c r="F227" s="25"/>
    </row>
    <row r="228" spans="1:6" s="30" customFormat="1" ht="5.65" customHeight="1" x14ac:dyDescent="0.25">
      <c r="A228" s="78"/>
      <c r="B228" s="27"/>
      <c r="C228" s="79"/>
      <c r="D228" s="24"/>
      <c r="E228" s="24"/>
      <c r="F228" s="24"/>
    </row>
    <row r="229" spans="1:6" s="80" customFormat="1" ht="5.65" customHeight="1" x14ac:dyDescent="0.25">
      <c r="A229" s="71"/>
      <c r="B229" s="28"/>
      <c r="C229" s="73"/>
      <c r="D229" s="21"/>
      <c r="E229" s="21"/>
      <c r="F229" s="21"/>
    </row>
    <row r="230" spans="1:6" s="30" customFormat="1" ht="20.25" customHeight="1" x14ac:dyDescent="0.25">
      <c r="A230" s="81"/>
      <c r="B230" s="113" t="s">
        <v>699</v>
      </c>
      <c r="C230" s="113"/>
      <c r="D230" s="113"/>
      <c r="E230" s="113"/>
      <c r="F230" s="114"/>
    </row>
    <row r="231" spans="1:6" s="30" customFormat="1" x14ac:dyDescent="0.25">
      <c r="A231" s="61"/>
      <c r="B231" s="83"/>
      <c r="D231" s="23"/>
      <c r="E231" s="23"/>
      <c r="F231" s="23"/>
    </row>
    <row r="232" spans="1:6" s="30" customFormat="1" x14ac:dyDescent="0.25">
      <c r="A232" s="61"/>
      <c r="B232" s="83"/>
      <c r="D232" s="23"/>
      <c r="E232" s="23"/>
      <c r="F232" s="23"/>
    </row>
    <row r="233" spans="1:6" x14ac:dyDescent="0.25">
      <c r="A233" s="67" t="s">
        <v>32</v>
      </c>
      <c r="B233" s="68" t="s">
        <v>52</v>
      </c>
      <c r="C233" s="69"/>
      <c r="D233" s="29"/>
      <c r="E233" s="29"/>
      <c r="F233" s="84"/>
    </row>
    <row r="234" spans="1:6" s="30" customFormat="1" ht="5.65" customHeight="1" x14ac:dyDescent="0.25">
      <c r="A234" s="78"/>
      <c r="B234" s="27"/>
      <c r="C234" s="79"/>
      <c r="D234" s="24"/>
      <c r="E234" s="24"/>
      <c r="F234" s="24"/>
    </row>
    <row r="235" spans="1:6" s="80" customFormat="1" ht="5.65" customHeight="1" x14ac:dyDescent="0.25">
      <c r="A235" s="71"/>
      <c r="B235" s="28"/>
      <c r="C235" s="73"/>
      <c r="D235" s="25"/>
      <c r="E235" s="25"/>
      <c r="F235" s="25"/>
    </row>
    <row r="236" spans="1:6" s="30" customFormat="1" ht="103.15" customHeight="1" x14ac:dyDescent="0.25">
      <c r="A236" s="542" t="s">
        <v>1212</v>
      </c>
      <c r="B236" s="542"/>
      <c r="C236" s="542"/>
      <c r="D236" s="542"/>
      <c r="E236" s="542"/>
      <c r="F236" s="542"/>
    </row>
    <row r="237" spans="1:6" s="30" customFormat="1" ht="91.15" customHeight="1" x14ac:dyDescent="0.25">
      <c r="A237" s="534" t="s">
        <v>1213</v>
      </c>
      <c r="B237" s="534"/>
      <c r="C237" s="534"/>
      <c r="D237" s="534"/>
      <c r="E237" s="534"/>
      <c r="F237" s="534"/>
    </row>
    <row r="238" spans="1:6" s="30" customFormat="1" ht="47.45" customHeight="1" x14ac:dyDescent="0.25">
      <c r="A238" s="534" t="s">
        <v>1110</v>
      </c>
      <c r="B238" s="534"/>
      <c r="C238" s="534"/>
      <c r="D238" s="534"/>
      <c r="E238" s="534"/>
      <c r="F238" s="534"/>
    </row>
    <row r="239" spans="1:6" s="30" customFormat="1" ht="132.6" customHeight="1" x14ac:dyDescent="0.25">
      <c r="A239" s="534" t="s">
        <v>1111</v>
      </c>
      <c r="B239" s="534"/>
      <c r="C239" s="534"/>
      <c r="D239" s="534"/>
      <c r="E239" s="534"/>
      <c r="F239" s="534"/>
    </row>
    <row r="240" spans="1:6" s="30" customFormat="1" ht="87.6" customHeight="1" x14ac:dyDescent="0.25">
      <c r="A240" s="534" t="s">
        <v>1154</v>
      </c>
      <c r="B240" s="534"/>
      <c r="C240" s="534"/>
      <c r="D240" s="534"/>
      <c r="E240" s="534"/>
      <c r="F240" s="534"/>
    </row>
    <row r="241" spans="1:10" s="30" customFormat="1" ht="103.9" customHeight="1" x14ac:dyDescent="0.25">
      <c r="A241" s="534" t="s">
        <v>1113</v>
      </c>
      <c r="B241" s="534"/>
      <c r="C241" s="534"/>
      <c r="D241" s="534"/>
      <c r="E241" s="534"/>
      <c r="F241" s="534"/>
    </row>
    <row r="242" spans="1:10" s="30" customFormat="1" ht="88.15" customHeight="1" x14ac:dyDescent="0.25">
      <c r="A242" s="534" t="s">
        <v>1114</v>
      </c>
      <c r="B242" s="534"/>
      <c r="C242" s="534"/>
      <c r="D242" s="534"/>
      <c r="E242" s="534"/>
      <c r="F242" s="534"/>
    </row>
    <row r="243" spans="1:10" s="30" customFormat="1" ht="134.44999999999999" customHeight="1" x14ac:dyDescent="0.25">
      <c r="A243" s="534" t="s">
        <v>1133</v>
      </c>
      <c r="B243" s="534"/>
      <c r="C243" s="534"/>
      <c r="D243" s="534"/>
      <c r="E243" s="534"/>
      <c r="F243" s="534"/>
    </row>
    <row r="244" spans="1:10" s="30" customFormat="1" ht="33.6" customHeight="1" x14ac:dyDescent="0.25">
      <c r="A244" s="531" t="s">
        <v>1070</v>
      </c>
      <c r="B244" s="532"/>
      <c r="C244" s="532"/>
      <c r="D244" s="532"/>
      <c r="E244" s="532"/>
      <c r="F244" s="532"/>
    </row>
    <row r="245" spans="1:10" s="30" customFormat="1" ht="5.65" customHeight="1" x14ac:dyDescent="0.25">
      <c r="A245" s="78"/>
      <c r="B245" s="27"/>
      <c r="C245" s="79"/>
      <c r="D245" s="24"/>
      <c r="E245" s="24"/>
      <c r="F245" s="24"/>
    </row>
    <row r="246" spans="1:10" s="80" customFormat="1" ht="5.65" customHeight="1" x14ac:dyDescent="0.25">
      <c r="A246" s="71"/>
      <c r="B246" s="28"/>
      <c r="C246" s="73"/>
      <c r="D246" s="25"/>
      <c r="E246" s="25"/>
      <c r="F246" s="25"/>
    </row>
    <row r="247" spans="1:10" s="30" customFormat="1" ht="72.599999999999994" customHeight="1" x14ac:dyDescent="0.25">
      <c r="A247" s="533" t="s">
        <v>1134</v>
      </c>
      <c r="B247" s="533"/>
      <c r="C247" s="533"/>
      <c r="D247" s="533"/>
      <c r="E247" s="533"/>
      <c r="F247" s="533"/>
      <c r="J247" s="85"/>
    </row>
    <row r="248" spans="1:10" s="30" customFormat="1" ht="5.65" customHeight="1" x14ac:dyDescent="0.25">
      <c r="A248" s="78"/>
      <c r="B248" s="27"/>
      <c r="C248" s="79"/>
      <c r="D248" s="24"/>
      <c r="E248" s="24"/>
      <c r="F248" s="24"/>
    </row>
    <row r="249" spans="1:10" s="30" customFormat="1" ht="5.65" customHeight="1" x14ac:dyDescent="0.25">
      <c r="A249" s="71"/>
      <c r="B249" s="72"/>
      <c r="C249" s="73"/>
      <c r="D249" s="21"/>
      <c r="E249" s="21"/>
      <c r="F249" s="21"/>
    </row>
    <row r="250" spans="1:10" x14ac:dyDescent="0.25">
      <c r="A250" s="67" t="s">
        <v>455</v>
      </c>
      <c r="B250" s="68" t="s">
        <v>150</v>
      </c>
      <c r="C250" s="69"/>
      <c r="D250" s="20"/>
      <c r="E250" s="20"/>
      <c r="F250" s="70"/>
    </row>
    <row r="251" spans="1:10" s="30" customFormat="1" ht="5.65" customHeight="1" x14ac:dyDescent="0.25">
      <c r="A251" s="78"/>
      <c r="B251" s="27"/>
      <c r="C251" s="79"/>
      <c r="D251" s="24"/>
      <c r="E251" s="24"/>
      <c r="F251" s="24" t="str">
        <f t="shared" ref="F251:F252" si="2">IF(D251&gt;0,ROUND((E251*D251),2),"")</f>
        <v/>
      </c>
    </row>
    <row r="252" spans="1:10" s="80" customFormat="1" ht="5.65" customHeight="1" x14ac:dyDescent="0.25">
      <c r="A252" s="71"/>
      <c r="B252" s="28"/>
      <c r="C252" s="73"/>
      <c r="D252" s="25"/>
      <c r="E252" s="25"/>
      <c r="F252" s="25" t="str">
        <f t="shared" si="2"/>
        <v/>
      </c>
    </row>
    <row r="253" spans="1:10" s="30" customFormat="1" ht="75" x14ac:dyDescent="0.25">
      <c r="A253" s="61" t="s">
        <v>27</v>
      </c>
      <c r="B253" s="26" t="s">
        <v>1155</v>
      </c>
      <c r="C253" s="19" t="s">
        <v>49</v>
      </c>
      <c r="D253" s="31">
        <v>64.900000000000006</v>
      </c>
      <c r="E253" s="31"/>
      <c r="F253" s="31"/>
    </row>
    <row r="254" spans="1:10" s="30" customFormat="1" ht="5.65" customHeight="1" x14ac:dyDescent="0.25">
      <c r="A254" s="78"/>
      <c r="B254" s="27"/>
      <c r="C254" s="91"/>
      <c r="D254" s="91"/>
      <c r="E254" s="91"/>
      <c r="F254" s="91"/>
    </row>
    <row r="255" spans="1:10" s="80" customFormat="1" ht="5.65" customHeight="1" x14ac:dyDescent="0.25">
      <c r="A255" s="71"/>
      <c r="B255" s="28"/>
      <c r="C255" s="25"/>
      <c r="D255" s="25"/>
      <c r="E255" s="25"/>
      <c r="F255" s="25"/>
    </row>
    <row r="256" spans="1:10" s="30" customFormat="1" ht="60" x14ac:dyDescent="0.25">
      <c r="A256" s="61" t="s">
        <v>12</v>
      </c>
      <c r="B256" s="26" t="s">
        <v>1156</v>
      </c>
      <c r="C256" s="19" t="s">
        <v>49</v>
      </c>
      <c r="D256" s="31">
        <v>326.83</v>
      </c>
      <c r="E256" s="31"/>
      <c r="F256" s="31"/>
    </row>
    <row r="257" spans="1:6" s="30" customFormat="1" ht="5.65" customHeight="1" x14ac:dyDescent="0.25">
      <c r="A257" s="78"/>
      <c r="B257" s="27"/>
      <c r="C257" s="91"/>
      <c r="D257" s="91"/>
      <c r="E257" s="91"/>
      <c r="F257" s="91"/>
    </row>
    <row r="258" spans="1:6" s="80" customFormat="1" ht="5.65" customHeight="1" x14ac:dyDescent="0.25">
      <c r="A258" s="71"/>
      <c r="B258" s="28"/>
      <c r="C258" s="25"/>
      <c r="D258" s="25"/>
      <c r="E258" s="25"/>
      <c r="F258" s="25"/>
    </row>
    <row r="259" spans="1:6" s="30" customFormat="1" ht="60" x14ac:dyDescent="0.25">
      <c r="A259" s="61" t="s">
        <v>13</v>
      </c>
      <c r="B259" s="26" t="s">
        <v>1157</v>
      </c>
      <c r="C259" s="19" t="s">
        <v>49</v>
      </c>
      <c r="D259" s="31">
        <v>117.24</v>
      </c>
      <c r="E259" s="31"/>
      <c r="F259" s="31"/>
    </row>
    <row r="260" spans="1:6" s="30" customFormat="1" ht="5.65" customHeight="1" x14ac:dyDescent="0.25">
      <c r="A260" s="78"/>
      <c r="B260" s="27"/>
      <c r="C260" s="91"/>
      <c r="D260" s="91"/>
      <c r="E260" s="91"/>
      <c r="F260" s="91"/>
    </row>
    <row r="261" spans="1:6" s="80" customFormat="1" ht="5.65" customHeight="1" x14ac:dyDescent="0.25">
      <c r="A261" s="71"/>
      <c r="B261" s="28"/>
      <c r="C261" s="25"/>
      <c r="D261" s="25"/>
      <c r="E261" s="25"/>
      <c r="F261" s="25"/>
    </row>
    <row r="262" spans="1:6" s="30" customFormat="1" ht="75" x14ac:dyDescent="0.25">
      <c r="A262" s="61" t="s">
        <v>14</v>
      </c>
      <c r="B262" s="26" t="s">
        <v>1158</v>
      </c>
      <c r="C262" s="19" t="s">
        <v>49</v>
      </c>
      <c r="D262" s="31">
        <v>4.2988</v>
      </c>
      <c r="E262" s="31"/>
      <c r="F262" s="31"/>
    </row>
    <row r="263" spans="1:6" s="30" customFormat="1" ht="5.65" customHeight="1" x14ac:dyDescent="0.25">
      <c r="A263" s="78"/>
      <c r="B263" s="27"/>
      <c r="C263" s="91"/>
      <c r="D263" s="91"/>
      <c r="E263" s="91"/>
      <c r="F263" s="91"/>
    </row>
    <row r="264" spans="1:6" s="80" customFormat="1" ht="5.65" customHeight="1" x14ac:dyDescent="0.25">
      <c r="A264" s="71"/>
      <c r="B264" s="28"/>
      <c r="C264" s="25"/>
      <c r="D264" s="25"/>
      <c r="E264" s="25"/>
      <c r="F264" s="25"/>
    </row>
    <row r="265" spans="1:6" s="30" customFormat="1" ht="75" x14ac:dyDescent="0.25">
      <c r="A265" s="61" t="s">
        <v>15</v>
      </c>
      <c r="B265" s="26" t="s">
        <v>1159</v>
      </c>
      <c r="C265" s="19" t="s">
        <v>49</v>
      </c>
      <c r="D265" s="31">
        <v>213.04990000000001</v>
      </c>
      <c r="E265" s="31"/>
      <c r="F265" s="31"/>
    </row>
    <row r="266" spans="1:6" s="30" customFormat="1" ht="5.65" customHeight="1" x14ac:dyDescent="0.25">
      <c r="A266" s="78"/>
      <c r="B266" s="27"/>
      <c r="C266" s="91"/>
      <c r="D266" s="91"/>
      <c r="E266" s="91"/>
      <c r="F266" s="91"/>
    </row>
    <row r="267" spans="1:6" s="80" customFormat="1" ht="5.65" customHeight="1" x14ac:dyDescent="0.25">
      <c r="A267" s="71"/>
      <c r="B267" s="28"/>
      <c r="C267" s="25"/>
      <c r="D267" s="25"/>
      <c r="E267" s="25"/>
      <c r="F267" s="25"/>
    </row>
    <row r="268" spans="1:6" s="30" customFormat="1" ht="60" x14ac:dyDescent="0.25">
      <c r="A268" s="61" t="s">
        <v>16</v>
      </c>
      <c r="B268" s="26" t="s">
        <v>456</v>
      </c>
      <c r="C268" s="19" t="s">
        <v>49</v>
      </c>
      <c r="D268" s="31">
        <v>2946.0126</v>
      </c>
      <c r="E268" s="31"/>
      <c r="F268" s="31"/>
    </row>
    <row r="269" spans="1:6" s="30" customFormat="1" ht="5.65" customHeight="1" x14ac:dyDescent="0.25">
      <c r="A269" s="78"/>
      <c r="B269" s="27"/>
      <c r="C269" s="91"/>
      <c r="D269" s="91"/>
      <c r="E269" s="91"/>
      <c r="F269" s="91"/>
    </row>
    <row r="270" spans="1:6" s="80" customFormat="1" ht="5.65" customHeight="1" x14ac:dyDescent="0.25">
      <c r="A270" s="71"/>
      <c r="B270" s="28"/>
      <c r="C270" s="25"/>
      <c r="D270" s="25"/>
      <c r="E270" s="25"/>
      <c r="F270" s="25"/>
    </row>
    <row r="271" spans="1:6" s="30" customFormat="1" ht="60" x14ac:dyDescent="0.25">
      <c r="A271" s="61" t="s">
        <v>17</v>
      </c>
      <c r="B271" s="26" t="s">
        <v>1160</v>
      </c>
      <c r="C271" s="19" t="s">
        <v>49</v>
      </c>
      <c r="D271" s="31">
        <v>26.136199999999999</v>
      </c>
      <c r="E271" s="31"/>
      <c r="F271" s="31"/>
    </row>
    <row r="272" spans="1:6" s="30" customFormat="1" ht="5.65" customHeight="1" x14ac:dyDescent="0.25">
      <c r="A272" s="78"/>
      <c r="B272" s="27"/>
      <c r="C272" s="91"/>
      <c r="D272" s="91"/>
      <c r="E272" s="91"/>
      <c r="F272" s="91"/>
    </row>
    <row r="273" spans="1:6" s="80" customFormat="1" ht="5.65" customHeight="1" x14ac:dyDescent="0.25">
      <c r="A273" s="71"/>
      <c r="B273" s="28"/>
      <c r="C273" s="25"/>
      <c r="D273" s="25"/>
      <c r="E273" s="25"/>
      <c r="F273" s="25"/>
    </row>
    <row r="274" spans="1:6" s="30" customFormat="1" ht="60" x14ac:dyDescent="0.25">
      <c r="A274" s="61" t="s">
        <v>18</v>
      </c>
      <c r="B274" s="26" t="s">
        <v>457</v>
      </c>
      <c r="C274" s="19" t="s">
        <v>49</v>
      </c>
      <c r="D274" s="31">
        <v>3.3</v>
      </c>
      <c r="E274" s="31"/>
      <c r="F274" s="31"/>
    </row>
    <row r="275" spans="1:6" s="30" customFormat="1" ht="5.65" customHeight="1" x14ac:dyDescent="0.25">
      <c r="A275" s="78"/>
      <c r="B275" s="27"/>
      <c r="C275" s="91"/>
      <c r="D275" s="91"/>
      <c r="E275" s="91"/>
      <c r="F275" s="91"/>
    </row>
    <row r="276" spans="1:6" s="80" customFormat="1" ht="5.65" customHeight="1" x14ac:dyDescent="0.25">
      <c r="A276" s="71"/>
      <c r="B276" s="28"/>
      <c r="C276" s="25"/>
      <c r="D276" s="25"/>
      <c r="E276" s="25"/>
      <c r="F276" s="25"/>
    </row>
    <row r="277" spans="1:6" s="30" customFormat="1" ht="61.15" customHeight="1" x14ac:dyDescent="0.25">
      <c r="A277" s="61" t="s">
        <v>19</v>
      </c>
      <c r="B277" s="26" t="s">
        <v>551</v>
      </c>
      <c r="C277" s="19" t="s">
        <v>49</v>
      </c>
      <c r="D277" s="31">
        <v>7.3</v>
      </c>
      <c r="E277" s="31"/>
      <c r="F277" s="31"/>
    </row>
    <row r="278" spans="1:6" s="30" customFormat="1" ht="5.45" customHeight="1" x14ac:dyDescent="0.25">
      <c r="A278" s="61"/>
      <c r="B278" s="26"/>
      <c r="C278" s="19"/>
      <c r="D278" s="31"/>
      <c r="E278" s="31"/>
      <c r="F278" s="31"/>
    </row>
    <row r="279" spans="1:6" s="30" customFormat="1" ht="5.45" customHeight="1" x14ac:dyDescent="0.25">
      <c r="A279" s="61"/>
      <c r="B279" s="26"/>
      <c r="C279" s="19"/>
      <c r="D279" s="31"/>
      <c r="E279" s="31"/>
      <c r="F279" s="31"/>
    </row>
    <row r="280" spans="1:6" s="30" customFormat="1" x14ac:dyDescent="0.25">
      <c r="A280" s="61" t="s">
        <v>40</v>
      </c>
      <c r="B280" s="26" t="s">
        <v>22</v>
      </c>
      <c r="C280" s="19" t="s">
        <v>689</v>
      </c>
      <c r="D280" s="137">
        <v>0.1</v>
      </c>
      <c r="E280" s="31"/>
      <c r="F280" s="31"/>
    </row>
    <row r="281" spans="1:6" s="30" customFormat="1" ht="5.65" customHeight="1" x14ac:dyDescent="0.25">
      <c r="A281" s="78"/>
      <c r="B281" s="27"/>
      <c r="C281" s="91"/>
      <c r="D281" s="91"/>
      <c r="E281" s="91"/>
      <c r="F281" s="91"/>
    </row>
    <row r="282" spans="1:6" s="30" customFormat="1" ht="5.65" customHeight="1" x14ac:dyDescent="0.25">
      <c r="A282" s="71"/>
      <c r="B282" s="72"/>
      <c r="C282" s="25"/>
      <c r="D282" s="25"/>
      <c r="E282" s="25"/>
      <c r="F282" s="25"/>
    </row>
    <row r="283" spans="1:6" x14ac:dyDescent="0.25">
      <c r="A283" s="67" t="s">
        <v>458</v>
      </c>
      <c r="B283" s="68" t="s">
        <v>59</v>
      </c>
      <c r="C283" s="20"/>
      <c r="D283" s="20"/>
      <c r="E283" s="20"/>
      <c r="F283" s="70"/>
    </row>
    <row r="284" spans="1:6" s="30" customFormat="1" ht="5.65" customHeight="1" x14ac:dyDescent="0.25">
      <c r="A284" s="78"/>
      <c r="B284" s="27"/>
      <c r="C284" s="91"/>
      <c r="D284" s="91"/>
      <c r="E284" s="91"/>
      <c r="F284" s="91"/>
    </row>
    <row r="285" spans="1:6" s="80" customFormat="1" ht="5.65" customHeight="1" x14ac:dyDescent="0.25">
      <c r="A285" s="71"/>
      <c r="B285" s="28"/>
      <c r="C285" s="25"/>
      <c r="D285" s="25"/>
      <c r="E285" s="25"/>
      <c r="F285" s="25"/>
    </row>
    <row r="286" spans="1:6" s="30" customFormat="1" ht="30" x14ac:dyDescent="0.25">
      <c r="A286" s="61" t="s">
        <v>27</v>
      </c>
      <c r="B286" s="26" t="s">
        <v>459</v>
      </c>
      <c r="C286" s="19"/>
      <c r="D286" s="31"/>
      <c r="E286" s="31"/>
      <c r="F286" s="31"/>
    </row>
    <row r="287" spans="1:6" s="30" customFormat="1" x14ac:dyDescent="0.25">
      <c r="A287" s="61" t="s">
        <v>8</v>
      </c>
      <c r="B287" s="83" t="s">
        <v>460</v>
      </c>
      <c r="C287" s="19" t="s">
        <v>7</v>
      </c>
      <c r="D287" s="31">
        <v>3</v>
      </c>
      <c r="E287" s="31"/>
      <c r="F287" s="31"/>
    </row>
    <row r="288" spans="1:6" s="30" customFormat="1" x14ac:dyDescent="0.25">
      <c r="A288" s="61" t="s">
        <v>9</v>
      </c>
      <c r="B288" s="83" t="s">
        <v>461</v>
      </c>
      <c r="C288" s="19" t="s">
        <v>7</v>
      </c>
      <c r="D288" s="31">
        <v>5</v>
      </c>
      <c r="E288" s="31"/>
      <c r="F288" s="31"/>
    </row>
    <row r="289" spans="1:6" s="30" customFormat="1" ht="5.65" customHeight="1" x14ac:dyDescent="0.25">
      <c r="A289" s="78"/>
      <c r="B289" s="27"/>
      <c r="C289" s="91"/>
      <c r="D289" s="91"/>
      <c r="E289" s="91"/>
      <c r="F289" s="91"/>
    </row>
    <row r="290" spans="1:6" s="80" customFormat="1" ht="5.65" customHeight="1" x14ac:dyDescent="0.25">
      <c r="A290" s="71"/>
      <c r="B290" s="28"/>
      <c r="C290" s="25"/>
      <c r="D290" s="25"/>
      <c r="E290" s="25"/>
      <c r="F290" s="25"/>
    </row>
    <row r="291" spans="1:6" s="30" customFormat="1" x14ac:dyDescent="0.25">
      <c r="A291" s="61" t="s">
        <v>12</v>
      </c>
      <c r="B291" s="26" t="s">
        <v>462</v>
      </c>
      <c r="C291" s="19"/>
      <c r="D291" s="31"/>
      <c r="E291" s="31"/>
      <c r="F291" s="31"/>
    </row>
    <row r="292" spans="1:6" s="30" customFormat="1" x14ac:dyDescent="0.25">
      <c r="A292" s="61" t="s">
        <v>60</v>
      </c>
      <c r="B292" s="26" t="s">
        <v>463</v>
      </c>
      <c r="C292" s="19" t="s">
        <v>7</v>
      </c>
      <c r="D292" s="31">
        <v>3</v>
      </c>
      <c r="E292" s="31"/>
      <c r="F292" s="31"/>
    </row>
    <row r="293" spans="1:6" s="30" customFormat="1" x14ac:dyDescent="0.25">
      <c r="A293" s="61" t="s">
        <v>61</v>
      </c>
      <c r="B293" s="26" t="s">
        <v>464</v>
      </c>
      <c r="C293" s="19" t="s">
        <v>7</v>
      </c>
      <c r="D293" s="31">
        <v>7</v>
      </c>
      <c r="E293" s="31"/>
      <c r="F293" s="31"/>
    </row>
    <row r="294" spans="1:6" s="30" customFormat="1" ht="5.65" customHeight="1" x14ac:dyDescent="0.25">
      <c r="A294" s="78"/>
      <c r="B294" s="27"/>
      <c r="C294" s="91"/>
      <c r="D294" s="91"/>
      <c r="E294" s="91"/>
      <c r="F294" s="91"/>
    </row>
    <row r="295" spans="1:6" s="80" customFormat="1" ht="5.65" customHeight="1" x14ac:dyDescent="0.25">
      <c r="A295" s="71"/>
      <c r="B295" s="28"/>
      <c r="C295" s="25"/>
      <c r="D295" s="25"/>
      <c r="E295" s="25"/>
      <c r="F295" s="25"/>
    </row>
    <row r="296" spans="1:6" s="30" customFormat="1" x14ac:dyDescent="0.25">
      <c r="A296" s="61" t="s">
        <v>13</v>
      </c>
      <c r="B296" s="26" t="s">
        <v>465</v>
      </c>
      <c r="C296" s="19"/>
      <c r="D296" s="31"/>
      <c r="E296" s="31"/>
      <c r="F296" s="31"/>
    </row>
    <row r="297" spans="1:6" s="30" customFormat="1" x14ac:dyDescent="0.25">
      <c r="A297" s="61" t="s">
        <v>62</v>
      </c>
      <c r="B297" s="26" t="s">
        <v>466</v>
      </c>
      <c r="C297" s="19" t="s">
        <v>7</v>
      </c>
      <c r="D297" s="31">
        <v>1</v>
      </c>
      <c r="E297" s="31"/>
      <c r="F297" s="31"/>
    </row>
    <row r="298" spans="1:6" s="30" customFormat="1" x14ac:dyDescent="0.25">
      <c r="A298" s="61" t="s">
        <v>63</v>
      </c>
      <c r="B298" s="26" t="s">
        <v>467</v>
      </c>
      <c r="C298" s="19" t="s">
        <v>7</v>
      </c>
      <c r="D298" s="31">
        <v>1</v>
      </c>
      <c r="E298" s="31"/>
      <c r="F298" s="31"/>
    </row>
    <row r="299" spans="1:6" s="30" customFormat="1" ht="5.65" customHeight="1" x14ac:dyDescent="0.25">
      <c r="A299" s="78"/>
      <c r="B299" s="27"/>
      <c r="C299" s="91"/>
      <c r="D299" s="91"/>
      <c r="E299" s="91"/>
      <c r="F299" s="91"/>
    </row>
    <row r="300" spans="1:6" s="30" customFormat="1" ht="5.65" customHeight="1" x14ac:dyDescent="0.25">
      <c r="A300" s="71"/>
      <c r="B300" s="28"/>
      <c r="C300" s="25"/>
      <c r="D300" s="25"/>
      <c r="E300" s="25"/>
      <c r="F300" s="25"/>
    </row>
    <row r="301" spans="1:6" s="30" customFormat="1" x14ac:dyDescent="0.25">
      <c r="A301" s="61" t="s">
        <v>14</v>
      </c>
      <c r="B301" s="26" t="s">
        <v>468</v>
      </c>
      <c r="C301" s="19"/>
      <c r="D301" s="31"/>
      <c r="E301" s="31"/>
      <c r="F301" s="31"/>
    </row>
    <row r="302" spans="1:6" s="30" customFormat="1" x14ac:dyDescent="0.25">
      <c r="A302" s="61" t="s">
        <v>64</v>
      </c>
      <c r="B302" s="26" t="s">
        <v>469</v>
      </c>
      <c r="C302" s="19" t="s">
        <v>7</v>
      </c>
      <c r="D302" s="31">
        <v>1</v>
      </c>
      <c r="E302" s="31"/>
      <c r="F302" s="31"/>
    </row>
    <row r="303" spans="1:6" s="30" customFormat="1" x14ac:dyDescent="0.25">
      <c r="A303" s="61" t="s">
        <v>65</v>
      </c>
      <c r="B303" s="26" t="s">
        <v>470</v>
      </c>
      <c r="C303" s="19" t="s">
        <v>7</v>
      </c>
      <c r="D303" s="31">
        <v>1</v>
      </c>
      <c r="E303" s="31"/>
      <c r="F303" s="31"/>
    </row>
    <row r="304" spans="1:6" s="30" customFormat="1" ht="5.65" customHeight="1" x14ac:dyDescent="0.25">
      <c r="A304" s="78"/>
      <c r="B304" s="27"/>
      <c r="C304" s="91"/>
      <c r="D304" s="91"/>
      <c r="E304" s="91"/>
      <c r="F304" s="91"/>
    </row>
    <row r="305" spans="1:6" s="80" customFormat="1" ht="5.65" customHeight="1" x14ac:dyDescent="0.25">
      <c r="A305" s="71"/>
      <c r="B305" s="28"/>
      <c r="C305" s="25"/>
      <c r="D305" s="25"/>
      <c r="E305" s="25"/>
      <c r="F305" s="25"/>
    </row>
    <row r="306" spans="1:6" s="30" customFormat="1" x14ac:dyDescent="0.25">
      <c r="A306" s="61" t="s">
        <v>15</v>
      </c>
      <c r="B306" s="83" t="s">
        <v>471</v>
      </c>
      <c r="C306" s="19"/>
      <c r="D306" s="31"/>
      <c r="E306" s="31"/>
      <c r="F306" s="31"/>
    </row>
    <row r="307" spans="1:6" s="30" customFormat="1" x14ac:dyDescent="0.25">
      <c r="A307" s="61" t="s">
        <v>214</v>
      </c>
      <c r="B307" s="83" t="s">
        <v>472</v>
      </c>
      <c r="C307" s="19" t="s">
        <v>7</v>
      </c>
      <c r="D307" s="31">
        <v>1</v>
      </c>
      <c r="E307" s="31"/>
      <c r="F307" s="31"/>
    </row>
    <row r="308" spans="1:6" s="30" customFormat="1" x14ac:dyDescent="0.25">
      <c r="A308" s="61" t="s">
        <v>473</v>
      </c>
      <c r="B308" s="83" t="s">
        <v>474</v>
      </c>
      <c r="C308" s="19" t="s">
        <v>7</v>
      </c>
      <c r="D308" s="31">
        <v>3</v>
      </c>
      <c r="E308" s="31"/>
      <c r="F308" s="31"/>
    </row>
    <row r="309" spans="1:6" s="30" customFormat="1" x14ac:dyDescent="0.25">
      <c r="A309" s="61" t="s">
        <v>475</v>
      </c>
      <c r="B309" s="83" t="s">
        <v>476</v>
      </c>
      <c r="C309" s="19" t="s">
        <v>7</v>
      </c>
      <c r="D309" s="31">
        <v>1</v>
      </c>
      <c r="E309" s="31"/>
      <c r="F309" s="31"/>
    </row>
    <row r="310" spans="1:6" s="30" customFormat="1" ht="5.65" customHeight="1" x14ac:dyDescent="0.25">
      <c r="A310" s="78"/>
      <c r="B310" s="27"/>
      <c r="C310" s="91"/>
      <c r="D310" s="91"/>
      <c r="E310" s="91"/>
      <c r="F310" s="91"/>
    </row>
    <row r="311" spans="1:6" s="80" customFormat="1" ht="5.65" customHeight="1" x14ac:dyDescent="0.25">
      <c r="A311" s="71"/>
      <c r="B311" s="28"/>
      <c r="C311" s="25"/>
      <c r="D311" s="25"/>
      <c r="E311" s="25"/>
      <c r="F311" s="25"/>
    </row>
    <row r="312" spans="1:6" s="30" customFormat="1" x14ac:dyDescent="0.25">
      <c r="A312" s="61" t="s">
        <v>16</v>
      </c>
      <c r="B312" s="83" t="s">
        <v>477</v>
      </c>
      <c r="C312" s="19"/>
      <c r="D312" s="31"/>
      <c r="E312" s="31"/>
      <c r="F312" s="31"/>
    </row>
    <row r="313" spans="1:6" s="30" customFormat="1" x14ac:dyDescent="0.25">
      <c r="A313" s="61" t="s">
        <v>221</v>
      </c>
      <c r="B313" s="83" t="s">
        <v>478</v>
      </c>
      <c r="C313" s="19" t="s">
        <v>7</v>
      </c>
      <c r="D313" s="31">
        <v>6</v>
      </c>
      <c r="E313" s="31"/>
      <c r="F313" s="31"/>
    </row>
    <row r="314" spans="1:6" s="30" customFormat="1" ht="5.65" customHeight="1" x14ac:dyDescent="0.25">
      <c r="A314" s="78"/>
      <c r="B314" s="27"/>
      <c r="C314" s="91"/>
      <c r="D314" s="91"/>
      <c r="E314" s="91"/>
      <c r="F314" s="91"/>
    </row>
    <row r="315" spans="1:6" s="80" customFormat="1" ht="5.65" customHeight="1" x14ac:dyDescent="0.25">
      <c r="A315" s="71"/>
      <c r="B315" s="28"/>
      <c r="C315" s="25"/>
      <c r="D315" s="25"/>
      <c r="E315" s="25"/>
      <c r="F315" s="25"/>
    </row>
    <row r="316" spans="1:6" s="80" customFormat="1" x14ac:dyDescent="0.25">
      <c r="A316" s="61" t="s">
        <v>17</v>
      </c>
      <c r="B316" s="87" t="s">
        <v>292</v>
      </c>
      <c r="C316" s="19"/>
      <c r="D316" s="31"/>
      <c r="E316" s="31"/>
      <c r="F316" s="31"/>
    </row>
    <row r="317" spans="1:6" s="80" customFormat="1" x14ac:dyDescent="0.25">
      <c r="A317" s="61" t="s">
        <v>66</v>
      </c>
      <c r="B317" s="87" t="s">
        <v>479</v>
      </c>
      <c r="C317" s="19" t="s">
        <v>7</v>
      </c>
      <c r="D317" s="31">
        <v>1</v>
      </c>
      <c r="E317" s="31"/>
      <c r="F317" s="31"/>
    </row>
    <row r="318" spans="1:6" s="80" customFormat="1" x14ac:dyDescent="0.25">
      <c r="A318" s="61" t="s">
        <v>67</v>
      </c>
      <c r="B318" s="87" t="s">
        <v>480</v>
      </c>
      <c r="C318" s="19" t="s">
        <v>7</v>
      </c>
      <c r="D318" s="31">
        <v>1</v>
      </c>
      <c r="E318" s="31"/>
      <c r="F318" s="31"/>
    </row>
    <row r="319" spans="1:6" s="80" customFormat="1" x14ac:dyDescent="0.25">
      <c r="A319" s="61" t="s">
        <v>265</v>
      </c>
      <c r="B319" s="87" t="s">
        <v>481</v>
      </c>
      <c r="C319" s="19" t="s">
        <v>7</v>
      </c>
      <c r="D319" s="31">
        <v>1</v>
      </c>
      <c r="E319" s="31"/>
      <c r="F319" s="31"/>
    </row>
    <row r="320" spans="1:6" s="30" customFormat="1" ht="5.65" customHeight="1" x14ac:dyDescent="0.25">
      <c r="A320" s="78"/>
      <c r="B320" s="27"/>
      <c r="C320" s="91"/>
      <c r="D320" s="91"/>
      <c r="E320" s="91"/>
      <c r="F320" s="91"/>
    </row>
    <row r="321" spans="1:6" s="80" customFormat="1" ht="5.65" customHeight="1" x14ac:dyDescent="0.25">
      <c r="A321" s="71"/>
      <c r="B321" s="28"/>
      <c r="C321" s="25"/>
      <c r="D321" s="25"/>
      <c r="E321" s="25"/>
      <c r="F321" s="25"/>
    </row>
    <row r="322" spans="1:6" s="30" customFormat="1" x14ac:dyDescent="0.25">
      <c r="A322" s="61" t="s">
        <v>18</v>
      </c>
      <c r="B322" s="83" t="s">
        <v>482</v>
      </c>
      <c r="C322" s="19"/>
      <c r="D322" s="31"/>
      <c r="E322" s="31"/>
      <c r="F322" s="31"/>
    </row>
    <row r="323" spans="1:6" s="30" customFormat="1" x14ac:dyDescent="0.25">
      <c r="A323" s="61" t="s">
        <v>375</v>
      </c>
      <c r="B323" s="83" t="s">
        <v>483</v>
      </c>
      <c r="C323" s="19" t="s">
        <v>7</v>
      </c>
      <c r="D323" s="31">
        <v>3</v>
      </c>
      <c r="E323" s="31"/>
      <c r="F323" s="31"/>
    </row>
    <row r="324" spans="1:6" s="30" customFormat="1" x14ac:dyDescent="0.25">
      <c r="A324" s="61" t="s">
        <v>376</v>
      </c>
      <c r="B324" s="83" t="s">
        <v>484</v>
      </c>
      <c r="C324" s="19" t="s">
        <v>7</v>
      </c>
      <c r="D324" s="31">
        <v>1</v>
      </c>
      <c r="E324" s="31"/>
      <c r="F324" s="31"/>
    </row>
    <row r="325" spans="1:6" s="30" customFormat="1" ht="5.65" customHeight="1" x14ac:dyDescent="0.25">
      <c r="A325" s="78"/>
      <c r="B325" s="27"/>
      <c r="C325" s="91"/>
      <c r="D325" s="91"/>
      <c r="E325" s="91"/>
      <c r="F325" s="91"/>
    </row>
    <row r="326" spans="1:6" s="80" customFormat="1" ht="5.65" customHeight="1" x14ac:dyDescent="0.25">
      <c r="A326" s="71"/>
      <c r="B326" s="28"/>
      <c r="C326" s="25"/>
      <c r="D326" s="25"/>
      <c r="E326" s="25"/>
      <c r="F326" s="25"/>
    </row>
    <row r="327" spans="1:6" s="30" customFormat="1" x14ac:dyDescent="0.25">
      <c r="A327" s="61" t="s">
        <v>19</v>
      </c>
      <c r="B327" s="83" t="s">
        <v>485</v>
      </c>
      <c r="C327" s="19"/>
      <c r="D327" s="31"/>
      <c r="E327" s="31"/>
      <c r="F327" s="31"/>
    </row>
    <row r="328" spans="1:6" s="30" customFormat="1" x14ac:dyDescent="0.25">
      <c r="A328" s="61" t="s">
        <v>237</v>
      </c>
      <c r="B328" s="83" t="s">
        <v>486</v>
      </c>
      <c r="C328" s="19" t="s">
        <v>7</v>
      </c>
      <c r="D328" s="31">
        <v>2</v>
      </c>
      <c r="E328" s="31"/>
      <c r="F328" s="31"/>
    </row>
    <row r="329" spans="1:6" s="30" customFormat="1" x14ac:dyDescent="0.25">
      <c r="A329" s="61" t="s">
        <v>238</v>
      </c>
      <c r="B329" s="83" t="s">
        <v>487</v>
      </c>
      <c r="C329" s="19" t="s">
        <v>7</v>
      </c>
      <c r="D329" s="31">
        <v>26</v>
      </c>
      <c r="E329" s="31"/>
      <c r="F329" s="31"/>
    </row>
    <row r="330" spans="1:6" s="30" customFormat="1" x14ac:dyDescent="0.25">
      <c r="A330" s="61" t="s">
        <v>381</v>
      </c>
      <c r="B330" s="83" t="s">
        <v>488</v>
      </c>
      <c r="C330" s="19" t="s">
        <v>7</v>
      </c>
      <c r="D330" s="31">
        <v>47</v>
      </c>
      <c r="E330" s="31"/>
      <c r="F330" s="31"/>
    </row>
    <row r="331" spans="1:6" s="30" customFormat="1" x14ac:dyDescent="0.25">
      <c r="A331" s="61" t="s">
        <v>382</v>
      </c>
      <c r="B331" s="83" t="s">
        <v>489</v>
      </c>
      <c r="C331" s="19" t="s">
        <v>7</v>
      </c>
      <c r="D331" s="31">
        <v>56</v>
      </c>
      <c r="E331" s="31"/>
      <c r="F331" s="31"/>
    </row>
    <row r="332" spans="1:6" s="30" customFormat="1" ht="5.65" customHeight="1" x14ac:dyDescent="0.25">
      <c r="A332" s="78"/>
      <c r="B332" s="27"/>
      <c r="C332" s="91"/>
      <c r="D332" s="91"/>
      <c r="E332" s="91"/>
      <c r="F332" s="91"/>
    </row>
    <row r="333" spans="1:6" s="80" customFormat="1" ht="5.65" customHeight="1" x14ac:dyDescent="0.25">
      <c r="A333" s="71"/>
      <c r="B333" s="28"/>
      <c r="C333" s="25"/>
      <c r="D333" s="25"/>
      <c r="E333" s="25"/>
      <c r="F333" s="25"/>
    </row>
    <row r="334" spans="1:6" s="30" customFormat="1" x14ac:dyDescent="0.25">
      <c r="A334" s="61" t="s">
        <v>40</v>
      </c>
      <c r="B334" s="83" t="s">
        <v>490</v>
      </c>
      <c r="C334" s="19"/>
      <c r="D334" s="31"/>
      <c r="E334" s="31"/>
      <c r="F334" s="31"/>
    </row>
    <row r="335" spans="1:6" s="30" customFormat="1" x14ac:dyDescent="0.25">
      <c r="A335" s="61" t="s">
        <v>77</v>
      </c>
      <c r="B335" s="83" t="s">
        <v>486</v>
      </c>
      <c r="C335" s="19" t="s">
        <v>7</v>
      </c>
      <c r="D335" s="31">
        <v>1</v>
      </c>
      <c r="E335" s="31"/>
      <c r="F335" s="31"/>
    </row>
    <row r="336" spans="1:6" s="30" customFormat="1" x14ac:dyDescent="0.25">
      <c r="A336" s="61" t="s">
        <v>74</v>
      </c>
      <c r="B336" s="83" t="s">
        <v>487</v>
      </c>
      <c r="C336" s="19" t="s">
        <v>7</v>
      </c>
      <c r="D336" s="31">
        <v>4</v>
      </c>
      <c r="E336" s="31"/>
      <c r="F336" s="31"/>
    </row>
    <row r="337" spans="1:6" s="30" customFormat="1" x14ac:dyDescent="0.25">
      <c r="A337" s="61" t="s">
        <v>75</v>
      </c>
      <c r="B337" s="83" t="s">
        <v>488</v>
      </c>
      <c r="C337" s="19" t="s">
        <v>7</v>
      </c>
      <c r="D337" s="31">
        <v>1</v>
      </c>
      <c r="E337" s="31"/>
      <c r="F337" s="31"/>
    </row>
    <row r="338" spans="1:6" s="80" customFormat="1" ht="5.65" customHeight="1" x14ac:dyDescent="0.25">
      <c r="A338" s="78"/>
      <c r="B338" s="27"/>
      <c r="C338" s="91"/>
      <c r="D338" s="91"/>
      <c r="E338" s="91"/>
      <c r="F338" s="91"/>
    </row>
    <row r="339" spans="1:6" s="80" customFormat="1" ht="5.65" customHeight="1" x14ac:dyDescent="0.25">
      <c r="A339" s="71"/>
      <c r="B339" s="28"/>
      <c r="C339" s="25"/>
      <c r="D339" s="25"/>
      <c r="E339" s="25"/>
      <c r="F339" s="25"/>
    </row>
    <row r="340" spans="1:6" s="30" customFormat="1" ht="30" x14ac:dyDescent="0.25">
      <c r="A340" s="61" t="s">
        <v>42</v>
      </c>
      <c r="B340" s="26" t="s">
        <v>491</v>
      </c>
      <c r="C340" s="19"/>
      <c r="D340" s="31"/>
      <c r="E340" s="31"/>
      <c r="F340" s="31"/>
    </row>
    <row r="341" spans="1:6" s="30" customFormat="1" x14ac:dyDescent="0.25">
      <c r="A341" s="61" t="s">
        <v>400</v>
      </c>
      <c r="B341" s="26" t="s">
        <v>492</v>
      </c>
      <c r="C341" s="19" t="s">
        <v>7</v>
      </c>
      <c r="D341" s="31">
        <v>3</v>
      </c>
      <c r="E341" s="31"/>
      <c r="F341" s="31"/>
    </row>
    <row r="342" spans="1:6" s="30" customFormat="1" x14ac:dyDescent="0.25">
      <c r="A342" s="61" t="s">
        <v>401</v>
      </c>
      <c r="B342" s="26" t="s">
        <v>493</v>
      </c>
      <c r="C342" s="19" t="s">
        <v>7</v>
      </c>
      <c r="D342" s="31">
        <v>3</v>
      </c>
      <c r="E342" s="31"/>
      <c r="F342" s="31"/>
    </row>
    <row r="343" spans="1:6" s="30" customFormat="1" ht="5.65" customHeight="1" x14ac:dyDescent="0.25">
      <c r="A343" s="78"/>
      <c r="B343" s="27"/>
      <c r="C343" s="91"/>
      <c r="D343" s="91"/>
      <c r="E343" s="91"/>
      <c r="F343" s="91"/>
    </row>
    <row r="344" spans="1:6" s="80" customFormat="1" ht="5.65" customHeight="1" x14ac:dyDescent="0.25">
      <c r="A344" s="71"/>
      <c r="B344" s="28"/>
      <c r="C344" s="25"/>
      <c r="D344" s="25"/>
      <c r="E344" s="25"/>
      <c r="F344" s="25"/>
    </row>
    <row r="345" spans="1:6" s="30" customFormat="1" x14ac:dyDescent="0.25">
      <c r="A345" s="61" t="s">
        <v>43</v>
      </c>
      <c r="B345" s="83" t="s">
        <v>494</v>
      </c>
      <c r="C345" s="19"/>
      <c r="D345" s="31"/>
      <c r="E345" s="31"/>
      <c r="F345" s="31"/>
    </row>
    <row r="346" spans="1:6" s="30" customFormat="1" x14ac:dyDescent="0.25">
      <c r="A346" s="61" t="s">
        <v>388</v>
      </c>
      <c r="B346" s="83" t="s">
        <v>1161</v>
      </c>
      <c r="C346" s="19" t="s">
        <v>7</v>
      </c>
      <c r="D346" s="31">
        <v>138</v>
      </c>
      <c r="E346" s="31"/>
      <c r="F346" s="31"/>
    </row>
    <row r="347" spans="1:6" s="30" customFormat="1" x14ac:dyDescent="0.25">
      <c r="A347" s="61" t="s">
        <v>389</v>
      </c>
      <c r="B347" s="83" t="s">
        <v>1101</v>
      </c>
      <c r="C347" s="19" t="s">
        <v>7</v>
      </c>
      <c r="D347" s="31">
        <v>4</v>
      </c>
      <c r="E347" s="31"/>
      <c r="F347" s="31"/>
    </row>
    <row r="348" spans="1:6" s="30" customFormat="1" ht="5.65" customHeight="1" x14ac:dyDescent="0.25">
      <c r="A348" s="78"/>
      <c r="B348" s="27"/>
      <c r="C348" s="91"/>
      <c r="D348" s="91"/>
      <c r="E348" s="91"/>
      <c r="F348" s="91"/>
    </row>
    <row r="349" spans="1:6" s="80" customFormat="1" ht="5.65" customHeight="1" x14ac:dyDescent="0.25">
      <c r="A349" s="71"/>
      <c r="B349" s="28"/>
      <c r="C349" s="25"/>
      <c r="D349" s="25"/>
      <c r="E349" s="25"/>
      <c r="F349" s="25"/>
    </row>
    <row r="350" spans="1:6" s="30" customFormat="1" x14ac:dyDescent="0.25">
      <c r="A350" s="61" t="s">
        <v>495</v>
      </c>
      <c r="B350" s="26" t="s">
        <v>496</v>
      </c>
      <c r="C350" s="19"/>
      <c r="D350" s="31"/>
      <c r="E350" s="31"/>
      <c r="F350" s="31"/>
    </row>
    <row r="351" spans="1:6" s="30" customFormat="1" x14ac:dyDescent="0.25">
      <c r="A351" s="61" t="s">
        <v>390</v>
      </c>
      <c r="B351" s="26" t="s">
        <v>553</v>
      </c>
      <c r="C351" s="19" t="s">
        <v>7</v>
      </c>
      <c r="D351" s="31">
        <v>3</v>
      </c>
      <c r="E351" s="31"/>
      <c r="F351" s="31"/>
    </row>
    <row r="352" spans="1:6" s="30" customFormat="1" x14ac:dyDescent="0.25">
      <c r="A352" s="61" t="s">
        <v>391</v>
      </c>
      <c r="B352" s="26" t="s">
        <v>552</v>
      </c>
      <c r="C352" s="19" t="s">
        <v>7</v>
      </c>
      <c r="D352" s="31">
        <v>2</v>
      </c>
      <c r="E352" s="31"/>
      <c r="F352" s="31"/>
    </row>
    <row r="353" spans="1:10" s="30" customFormat="1" x14ac:dyDescent="0.25">
      <c r="A353" s="61" t="s">
        <v>392</v>
      </c>
      <c r="B353" s="26" t="s">
        <v>497</v>
      </c>
      <c r="C353" s="19" t="s">
        <v>7</v>
      </c>
      <c r="D353" s="31">
        <v>1</v>
      </c>
      <c r="E353" s="31"/>
      <c r="F353" s="31"/>
      <c r="J353" s="1"/>
    </row>
    <row r="354" spans="1:10" s="30" customFormat="1" x14ac:dyDescent="0.25">
      <c r="A354" s="61" t="s">
        <v>498</v>
      </c>
      <c r="B354" s="26" t="s">
        <v>499</v>
      </c>
      <c r="C354" s="19" t="s">
        <v>7</v>
      </c>
      <c r="D354" s="31">
        <v>1</v>
      </c>
      <c r="E354" s="31"/>
      <c r="F354" s="31"/>
    </row>
    <row r="355" spans="1:10" s="30" customFormat="1" ht="5.65" customHeight="1" x14ac:dyDescent="0.25">
      <c r="A355" s="78"/>
      <c r="B355" s="27"/>
      <c r="C355" s="91"/>
      <c r="D355" s="91"/>
      <c r="E355" s="91"/>
      <c r="F355" s="91"/>
    </row>
    <row r="356" spans="1:10" s="80" customFormat="1" ht="5.65" customHeight="1" x14ac:dyDescent="0.25">
      <c r="A356" s="71"/>
      <c r="B356" s="28"/>
      <c r="C356" s="25"/>
      <c r="D356" s="25"/>
      <c r="E356" s="25"/>
      <c r="F356" s="25"/>
    </row>
    <row r="357" spans="1:10" s="30" customFormat="1" ht="94.5" customHeight="1" x14ac:dyDescent="0.25">
      <c r="A357" s="61" t="s">
        <v>45</v>
      </c>
      <c r="B357" s="26" t="s">
        <v>500</v>
      </c>
      <c r="C357" s="19"/>
      <c r="D357" s="31"/>
      <c r="E357" s="31"/>
      <c r="F357" s="31"/>
    </row>
    <row r="358" spans="1:10" s="30" customFormat="1" x14ac:dyDescent="0.25">
      <c r="A358" s="61" t="s">
        <v>393</v>
      </c>
      <c r="B358" s="83" t="s">
        <v>501</v>
      </c>
      <c r="C358" s="19" t="s">
        <v>7</v>
      </c>
      <c r="D358" s="31">
        <v>12</v>
      </c>
      <c r="E358" s="31"/>
      <c r="F358" s="31"/>
    </row>
    <row r="359" spans="1:10" s="30" customFormat="1" x14ac:dyDescent="0.25">
      <c r="A359" s="61" t="s">
        <v>394</v>
      </c>
      <c r="B359" s="83" t="s">
        <v>502</v>
      </c>
      <c r="C359" s="19" t="s">
        <v>7</v>
      </c>
      <c r="D359" s="31">
        <v>3</v>
      </c>
      <c r="E359" s="31"/>
      <c r="F359" s="31"/>
    </row>
    <row r="360" spans="1:10" s="30" customFormat="1" ht="5.65" customHeight="1" x14ac:dyDescent="0.25">
      <c r="A360" s="78"/>
      <c r="B360" s="27"/>
      <c r="C360" s="91"/>
      <c r="D360" s="91"/>
      <c r="E360" s="91"/>
      <c r="F360" s="91"/>
    </row>
    <row r="361" spans="1:10" s="80" customFormat="1" ht="5.65" customHeight="1" x14ac:dyDescent="0.25">
      <c r="A361" s="71"/>
      <c r="B361" s="28"/>
      <c r="C361" s="25"/>
      <c r="D361" s="25"/>
      <c r="E361" s="25"/>
      <c r="F361" s="25"/>
    </row>
    <row r="362" spans="1:10" s="30" customFormat="1" x14ac:dyDescent="0.25">
      <c r="A362" s="61" t="s">
        <v>46</v>
      </c>
      <c r="B362" s="83" t="s">
        <v>503</v>
      </c>
      <c r="C362" s="19"/>
      <c r="D362" s="31"/>
      <c r="E362" s="31"/>
      <c r="F362" s="31"/>
    </row>
    <row r="363" spans="1:10" s="30" customFormat="1" x14ac:dyDescent="0.25">
      <c r="A363" s="61" t="s">
        <v>504</v>
      </c>
      <c r="B363" s="83" t="s">
        <v>505</v>
      </c>
      <c r="C363" s="19" t="s">
        <v>7</v>
      </c>
      <c r="D363" s="31">
        <v>1</v>
      </c>
      <c r="E363" s="31"/>
      <c r="F363" s="31"/>
    </row>
    <row r="364" spans="1:10" s="30" customFormat="1" x14ac:dyDescent="0.25">
      <c r="A364" s="61" t="s">
        <v>506</v>
      </c>
      <c r="B364" s="83" t="s">
        <v>507</v>
      </c>
      <c r="C364" s="19" t="s">
        <v>7</v>
      </c>
      <c r="D364" s="31">
        <v>3</v>
      </c>
      <c r="E364" s="31"/>
      <c r="F364" s="31"/>
    </row>
    <row r="365" spans="1:10" s="30" customFormat="1" x14ac:dyDescent="0.25">
      <c r="A365" s="61" t="s">
        <v>508</v>
      </c>
      <c r="B365" s="83" t="s">
        <v>509</v>
      </c>
      <c r="C365" s="19" t="s">
        <v>7</v>
      </c>
      <c r="D365" s="31">
        <v>1</v>
      </c>
      <c r="E365" s="31"/>
      <c r="F365" s="31"/>
    </row>
    <row r="366" spans="1:10" s="30" customFormat="1" x14ac:dyDescent="0.25">
      <c r="A366" s="61" t="s">
        <v>510</v>
      </c>
      <c r="B366" s="83" t="s">
        <v>511</v>
      </c>
      <c r="C366" s="19" t="s">
        <v>7</v>
      </c>
      <c r="D366" s="31">
        <v>7</v>
      </c>
      <c r="E366" s="31"/>
      <c r="F366" s="31"/>
    </row>
    <row r="367" spans="1:10" s="30" customFormat="1" ht="5.45" customHeight="1" x14ac:dyDescent="0.25">
      <c r="A367" s="61"/>
      <c r="B367" s="83"/>
      <c r="C367" s="19"/>
      <c r="D367" s="31"/>
      <c r="E367" s="31"/>
      <c r="F367" s="31"/>
    </row>
    <row r="368" spans="1:10" s="30" customFormat="1" ht="5.45" customHeight="1" x14ac:dyDescent="0.25">
      <c r="A368" s="61"/>
      <c r="B368" s="83"/>
      <c r="C368" s="19"/>
      <c r="D368" s="31"/>
      <c r="E368" s="31"/>
      <c r="F368" s="31"/>
    </row>
    <row r="369" spans="1:6" s="30" customFormat="1" x14ac:dyDescent="0.25">
      <c r="A369" s="61" t="s">
        <v>78</v>
      </c>
      <c r="B369" s="26" t="s">
        <v>22</v>
      </c>
      <c r="C369" s="19" t="s">
        <v>689</v>
      </c>
      <c r="D369" s="137">
        <v>0.1</v>
      </c>
      <c r="E369" s="31"/>
      <c r="F369" s="31"/>
    </row>
    <row r="370" spans="1:6" s="30" customFormat="1" ht="5.65" customHeight="1" x14ac:dyDescent="0.25">
      <c r="A370" s="78"/>
      <c r="B370" s="27"/>
      <c r="C370" s="91"/>
      <c r="D370" s="91"/>
      <c r="E370" s="91"/>
      <c r="F370" s="91" t="str">
        <f t="shared" ref="F370:F374" si="3">IF(D370&gt;0,ROUND((E370*D370),2),"")</f>
        <v/>
      </c>
    </row>
    <row r="371" spans="1:6" s="30" customFormat="1" ht="5.65" customHeight="1" x14ac:dyDescent="0.25">
      <c r="A371" s="71"/>
      <c r="B371" s="72"/>
      <c r="C371" s="25"/>
      <c r="D371" s="25"/>
      <c r="E371" s="25"/>
      <c r="F371" s="25" t="str">
        <f t="shared" si="3"/>
        <v/>
      </c>
    </row>
    <row r="372" spans="1:6" x14ac:dyDescent="0.25">
      <c r="A372" s="67" t="s">
        <v>512</v>
      </c>
      <c r="B372" s="68" t="s">
        <v>513</v>
      </c>
      <c r="C372" s="20"/>
      <c r="D372" s="20"/>
      <c r="E372" s="20"/>
      <c r="F372" s="70" t="str">
        <f t="shared" si="3"/>
        <v/>
      </c>
    </row>
    <row r="373" spans="1:6" s="30" customFormat="1" ht="5.65" customHeight="1" x14ac:dyDescent="0.25">
      <c r="A373" s="78"/>
      <c r="B373" s="27"/>
      <c r="C373" s="91"/>
      <c r="D373" s="91"/>
      <c r="E373" s="91"/>
      <c r="F373" s="91" t="str">
        <f t="shared" si="3"/>
        <v/>
      </c>
    </row>
    <row r="374" spans="1:6" s="80" customFormat="1" ht="5.65" customHeight="1" x14ac:dyDescent="0.25">
      <c r="A374" s="71"/>
      <c r="B374" s="28"/>
      <c r="C374" s="25"/>
      <c r="D374" s="25"/>
      <c r="E374" s="25"/>
      <c r="F374" s="25" t="str">
        <f t="shared" si="3"/>
        <v/>
      </c>
    </row>
    <row r="375" spans="1:6" s="80" customFormat="1" ht="30" x14ac:dyDescent="0.25">
      <c r="A375" s="61" t="s">
        <v>27</v>
      </c>
      <c r="B375" s="85" t="s">
        <v>1145</v>
      </c>
      <c r="C375" s="19"/>
      <c r="D375" s="31"/>
      <c r="E375" s="31"/>
      <c r="F375" s="31"/>
    </row>
    <row r="376" spans="1:6" s="80" customFormat="1" x14ac:dyDescent="0.25">
      <c r="A376" s="61" t="s">
        <v>8</v>
      </c>
      <c r="B376" s="85" t="s">
        <v>514</v>
      </c>
      <c r="C376" s="19" t="s">
        <v>7</v>
      </c>
      <c r="D376" s="31">
        <v>1</v>
      </c>
      <c r="E376" s="31"/>
      <c r="F376" s="31"/>
    </row>
    <row r="377" spans="1:6" s="80" customFormat="1" x14ac:dyDescent="0.25">
      <c r="A377" s="61" t="s">
        <v>9</v>
      </c>
      <c r="B377" s="85" t="s">
        <v>515</v>
      </c>
      <c r="C377" s="19" t="s">
        <v>7</v>
      </c>
      <c r="D377" s="31">
        <v>1</v>
      </c>
      <c r="E377" s="31"/>
      <c r="F377" s="31"/>
    </row>
    <row r="378" spans="1:6" s="80" customFormat="1" x14ac:dyDescent="0.25">
      <c r="A378" s="61" t="s">
        <v>516</v>
      </c>
      <c r="B378" s="85" t="s">
        <v>517</v>
      </c>
      <c r="C378" s="19" t="s">
        <v>7</v>
      </c>
      <c r="D378" s="31">
        <v>3</v>
      </c>
      <c r="E378" s="31"/>
      <c r="F378" s="31"/>
    </row>
    <row r="379" spans="1:6" s="80" customFormat="1" x14ac:dyDescent="0.25">
      <c r="A379" s="61" t="s">
        <v>518</v>
      </c>
      <c r="B379" s="85" t="s">
        <v>519</v>
      </c>
      <c r="C379" s="19" t="s">
        <v>7</v>
      </c>
      <c r="D379" s="31">
        <v>3</v>
      </c>
      <c r="E379" s="31"/>
      <c r="F379" s="31"/>
    </row>
    <row r="380" spans="1:6" s="80" customFormat="1" x14ac:dyDescent="0.25">
      <c r="A380" s="61" t="s">
        <v>520</v>
      </c>
      <c r="B380" s="85" t="s">
        <v>521</v>
      </c>
      <c r="C380" s="19" t="s">
        <v>7</v>
      </c>
      <c r="D380" s="31">
        <v>4</v>
      </c>
      <c r="E380" s="31"/>
      <c r="F380" s="31"/>
    </row>
    <row r="381" spans="1:6" s="30" customFormat="1" ht="5.45" customHeight="1" x14ac:dyDescent="0.25">
      <c r="A381" s="78"/>
      <c r="B381" s="27"/>
      <c r="C381" s="91"/>
      <c r="D381" s="91"/>
      <c r="E381" s="91"/>
      <c r="F381" s="91"/>
    </row>
    <row r="382" spans="1:6" s="80" customFormat="1" ht="5.65" customHeight="1" x14ac:dyDescent="0.25">
      <c r="A382" s="71"/>
      <c r="B382" s="28"/>
      <c r="C382" s="25"/>
      <c r="D382" s="25"/>
      <c r="E382" s="25"/>
      <c r="F382" s="25"/>
    </row>
    <row r="383" spans="1:6" s="30" customFormat="1" ht="45" x14ac:dyDescent="0.25">
      <c r="A383" s="61" t="s">
        <v>12</v>
      </c>
      <c r="B383" s="26" t="s">
        <v>1162</v>
      </c>
      <c r="C383" s="19" t="s">
        <v>7</v>
      </c>
      <c r="D383" s="31">
        <v>3</v>
      </c>
      <c r="E383" s="31"/>
      <c r="F383" s="31"/>
    </row>
    <row r="384" spans="1:6" s="30" customFormat="1" ht="5.65" customHeight="1" x14ac:dyDescent="0.25">
      <c r="A384" s="78"/>
      <c r="B384" s="27"/>
      <c r="C384" s="91"/>
      <c r="D384" s="91"/>
      <c r="E384" s="91"/>
      <c r="F384" s="91"/>
    </row>
    <row r="385" spans="1:6" s="80" customFormat="1" ht="5.65" customHeight="1" x14ac:dyDescent="0.25">
      <c r="A385" s="71"/>
      <c r="B385" s="28"/>
      <c r="C385" s="25"/>
      <c r="D385" s="25"/>
      <c r="E385" s="25"/>
      <c r="F385" s="25"/>
    </row>
    <row r="386" spans="1:6" s="80" customFormat="1" x14ac:dyDescent="0.25">
      <c r="A386" s="61" t="s">
        <v>13</v>
      </c>
      <c r="B386" s="26" t="s">
        <v>22</v>
      </c>
      <c r="C386" s="19" t="s">
        <v>689</v>
      </c>
      <c r="D386" s="137">
        <v>0.1</v>
      </c>
      <c r="E386" s="25"/>
      <c r="F386" s="31"/>
    </row>
    <row r="387" spans="1:6" s="30" customFormat="1" ht="5.65" customHeight="1" x14ac:dyDescent="0.25">
      <c r="A387" s="78"/>
      <c r="B387" s="27"/>
      <c r="C387" s="91"/>
      <c r="D387" s="91"/>
      <c r="E387" s="91"/>
      <c r="F387" s="91"/>
    </row>
    <row r="388" spans="1:6" s="80" customFormat="1" ht="5.65" customHeight="1" x14ac:dyDescent="0.25">
      <c r="A388" s="71"/>
      <c r="B388" s="28"/>
      <c r="C388" s="25"/>
      <c r="D388" s="25"/>
      <c r="E388" s="25"/>
      <c r="F388" s="25"/>
    </row>
    <row r="389" spans="1:6" s="30" customFormat="1" ht="20.25" customHeight="1" x14ac:dyDescent="0.25">
      <c r="A389" s="135"/>
      <c r="B389" s="113" t="s">
        <v>698</v>
      </c>
      <c r="C389" s="113"/>
      <c r="D389" s="113"/>
      <c r="E389" s="113"/>
      <c r="F389" s="114"/>
    </row>
    <row r="390" spans="1:6" s="30" customFormat="1" x14ac:dyDescent="0.25">
      <c r="A390" s="61"/>
      <c r="B390" s="83"/>
      <c r="C390" s="19"/>
      <c r="D390" s="31"/>
      <c r="E390" s="31"/>
      <c r="F390" s="31"/>
    </row>
    <row r="391" spans="1:6" s="30" customFormat="1" x14ac:dyDescent="0.25">
      <c r="A391" s="61"/>
      <c r="B391" s="83"/>
      <c r="C391" s="19"/>
      <c r="D391" s="31"/>
      <c r="E391" s="31"/>
      <c r="F391" s="31"/>
    </row>
    <row r="392" spans="1:6" x14ac:dyDescent="0.25">
      <c r="A392" s="67" t="s">
        <v>34</v>
      </c>
      <c r="B392" s="68" t="s">
        <v>54</v>
      </c>
      <c r="C392" s="20"/>
      <c r="D392" s="20"/>
      <c r="E392" s="20"/>
      <c r="F392" s="70"/>
    </row>
    <row r="393" spans="1:6" s="30" customFormat="1" ht="5.65" customHeight="1" x14ac:dyDescent="0.25">
      <c r="A393" s="78"/>
      <c r="B393" s="27"/>
      <c r="C393" s="91"/>
      <c r="D393" s="91"/>
      <c r="E393" s="91"/>
      <c r="F393" s="91"/>
    </row>
    <row r="394" spans="1:6" s="80" customFormat="1" ht="5.65" customHeight="1" x14ac:dyDescent="0.25">
      <c r="A394" s="71"/>
      <c r="B394" s="28"/>
      <c r="C394" s="25"/>
      <c r="D394" s="25"/>
      <c r="E394" s="25"/>
      <c r="F394" s="25"/>
    </row>
    <row r="395" spans="1:6" s="30" customFormat="1" ht="30" x14ac:dyDescent="0.25">
      <c r="A395" s="61" t="s">
        <v>27</v>
      </c>
      <c r="B395" s="26" t="s">
        <v>69</v>
      </c>
      <c r="C395" s="19" t="s">
        <v>731</v>
      </c>
      <c r="D395" s="31">
        <v>1</v>
      </c>
      <c r="E395" s="31"/>
      <c r="F395" s="31"/>
    </row>
    <row r="396" spans="1:6" s="30" customFormat="1" ht="5.65" customHeight="1" x14ac:dyDescent="0.25">
      <c r="A396" s="78"/>
      <c r="B396" s="27"/>
      <c r="C396" s="91"/>
      <c r="D396" s="91"/>
      <c r="E396" s="91"/>
      <c r="F396" s="91"/>
    </row>
    <row r="397" spans="1:6" s="80" customFormat="1" ht="5.65" customHeight="1" x14ac:dyDescent="0.25">
      <c r="A397" s="71"/>
      <c r="B397" s="28"/>
      <c r="C397" s="25"/>
      <c r="D397" s="25"/>
      <c r="E397" s="25"/>
      <c r="F397" s="25"/>
    </row>
    <row r="398" spans="1:6" s="30" customFormat="1" ht="105" x14ac:dyDescent="0.25">
      <c r="A398" s="61" t="s">
        <v>12</v>
      </c>
      <c r="B398" s="26" t="s">
        <v>1150</v>
      </c>
      <c r="C398" s="19"/>
      <c r="D398" s="31"/>
      <c r="E398" s="31"/>
      <c r="F398" s="31"/>
    </row>
    <row r="399" spans="1:6" s="30" customFormat="1" ht="30" x14ac:dyDescent="0.25">
      <c r="A399" s="61" t="s">
        <v>60</v>
      </c>
      <c r="B399" s="26" t="s">
        <v>554</v>
      </c>
      <c r="C399" s="19" t="s">
        <v>49</v>
      </c>
      <c r="D399" s="31">
        <f>D253</f>
        <v>64.900000000000006</v>
      </c>
      <c r="E399" s="31"/>
      <c r="F399" s="31"/>
    </row>
    <row r="400" spans="1:6" s="30" customFormat="1" ht="30" x14ac:dyDescent="0.25">
      <c r="A400" s="61" t="s">
        <v>61</v>
      </c>
      <c r="B400" s="26" t="s">
        <v>555</v>
      </c>
      <c r="C400" s="19" t="s">
        <v>49</v>
      </c>
      <c r="D400" s="31">
        <f>D256</f>
        <v>326.83</v>
      </c>
      <c r="E400" s="31"/>
      <c r="F400" s="31"/>
    </row>
    <row r="401" spans="1:6" s="30" customFormat="1" ht="30" x14ac:dyDescent="0.25">
      <c r="A401" s="61" t="s">
        <v>522</v>
      </c>
      <c r="B401" s="26" t="s">
        <v>556</v>
      </c>
      <c r="C401" s="19" t="s">
        <v>49</v>
      </c>
      <c r="D401" s="31">
        <f>D259</f>
        <v>117.24</v>
      </c>
      <c r="E401" s="31"/>
      <c r="F401" s="31"/>
    </row>
    <row r="402" spans="1:6" s="30" customFormat="1" ht="30" x14ac:dyDescent="0.25">
      <c r="A402" s="61" t="s">
        <v>523</v>
      </c>
      <c r="B402" s="26" t="s">
        <v>557</v>
      </c>
      <c r="C402" s="19" t="s">
        <v>49</v>
      </c>
      <c r="D402" s="31">
        <f>D262</f>
        <v>4.2988</v>
      </c>
      <c r="E402" s="31"/>
      <c r="F402" s="31"/>
    </row>
    <row r="403" spans="1:6" s="30" customFormat="1" ht="30" x14ac:dyDescent="0.25">
      <c r="A403" s="61" t="s">
        <v>524</v>
      </c>
      <c r="B403" s="26" t="s">
        <v>558</v>
      </c>
      <c r="C403" s="19" t="s">
        <v>49</v>
      </c>
      <c r="D403" s="31">
        <f>D265</f>
        <v>213.04990000000001</v>
      </c>
      <c r="E403" s="31"/>
      <c r="F403" s="31"/>
    </row>
    <row r="404" spans="1:6" s="30" customFormat="1" ht="30" x14ac:dyDescent="0.25">
      <c r="A404" s="61" t="s">
        <v>525</v>
      </c>
      <c r="B404" s="26" t="s">
        <v>526</v>
      </c>
      <c r="C404" s="19" t="s">
        <v>49</v>
      </c>
      <c r="D404" s="31">
        <f>D268</f>
        <v>2946.0126</v>
      </c>
      <c r="E404" s="31"/>
      <c r="F404" s="31"/>
    </row>
    <row r="405" spans="1:6" s="30" customFormat="1" ht="30" x14ac:dyDescent="0.25">
      <c r="A405" s="61" t="s">
        <v>527</v>
      </c>
      <c r="B405" s="26" t="s">
        <v>1163</v>
      </c>
      <c r="C405" s="19" t="s">
        <v>49</v>
      </c>
      <c r="D405" s="31">
        <f>D271</f>
        <v>26.136199999999999</v>
      </c>
      <c r="E405" s="31"/>
      <c r="F405" s="31"/>
    </row>
    <row r="406" spans="1:6" s="30" customFormat="1" ht="30" x14ac:dyDescent="0.25">
      <c r="A406" s="61" t="s">
        <v>528</v>
      </c>
      <c r="B406" s="26" t="s">
        <v>529</v>
      </c>
      <c r="C406" s="19" t="s">
        <v>49</v>
      </c>
      <c r="D406" s="31">
        <f>D274</f>
        <v>3.3</v>
      </c>
      <c r="E406" s="31"/>
      <c r="F406" s="31"/>
    </row>
    <row r="407" spans="1:6" s="30" customFormat="1" ht="30" x14ac:dyDescent="0.25">
      <c r="A407" s="61" t="s">
        <v>530</v>
      </c>
      <c r="B407" s="26" t="s">
        <v>531</v>
      </c>
      <c r="C407" s="19" t="s">
        <v>49</v>
      </c>
      <c r="D407" s="31">
        <f>D277</f>
        <v>7.3</v>
      </c>
      <c r="E407" s="31"/>
      <c r="F407" s="31"/>
    </row>
    <row r="408" spans="1:6" s="30" customFormat="1" x14ac:dyDescent="0.25">
      <c r="A408" s="61" t="s">
        <v>1071</v>
      </c>
      <c r="B408" s="26" t="s">
        <v>1072</v>
      </c>
      <c r="C408" s="19" t="s">
        <v>7</v>
      </c>
      <c r="D408" s="31">
        <v>224</v>
      </c>
      <c r="E408" s="31"/>
      <c r="F408" s="31"/>
    </row>
    <row r="409" spans="1:6" s="30" customFormat="1" ht="5.65" customHeight="1" x14ac:dyDescent="0.25">
      <c r="A409" s="78"/>
      <c r="B409" s="27"/>
      <c r="C409" s="91"/>
      <c r="D409" s="91"/>
      <c r="E409" s="91"/>
      <c r="F409" s="91"/>
    </row>
    <row r="410" spans="1:6" s="80" customFormat="1" ht="5.65" customHeight="1" x14ac:dyDescent="0.25">
      <c r="A410" s="71"/>
      <c r="B410" s="28"/>
      <c r="C410" s="25"/>
      <c r="D410" s="25"/>
      <c r="E410" s="25"/>
      <c r="F410" s="25"/>
    </row>
    <row r="411" spans="1:6" s="30" customFormat="1" ht="45" x14ac:dyDescent="0.25">
      <c r="A411" s="61" t="s">
        <v>13</v>
      </c>
      <c r="B411" s="26" t="s">
        <v>532</v>
      </c>
      <c r="C411" s="19" t="s">
        <v>7</v>
      </c>
      <c r="D411" s="31">
        <v>3</v>
      </c>
      <c r="E411" s="31"/>
      <c r="F411" s="31"/>
    </row>
    <row r="412" spans="1:6" s="30" customFormat="1" ht="5.65" customHeight="1" x14ac:dyDescent="0.25">
      <c r="A412" s="78"/>
      <c r="B412" s="27"/>
      <c r="C412" s="91"/>
      <c r="D412" s="91"/>
      <c r="E412" s="91"/>
      <c r="F412" s="91"/>
    </row>
    <row r="413" spans="1:6" s="80" customFormat="1" ht="5.65" customHeight="1" x14ac:dyDescent="0.25">
      <c r="A413" s="71"/>
      <c r="B413" s="28"/>
      <c r="C413" s="25"/>
      <c r="D413" s="25"/>
      <c r="E413" s="25"/>
      <c r="F413" s="25"/>
    </row>
    <row r="414" spans="1:6" s="30" customFormat="1" ht="103.15" customHeight="1" x14ac:dyDescent="0.25">
      <c r="A414" s="61" t="s">
        <v>14</v>
      </c>
      <c r="B414" s="26" t="s">
        <v>533</v>
      </c>
      <c r="C414" s="19" t="s">
        <v>7</v>
      </c>
      <c r="D414" s="31">
        <v>1</v>
      </c>
      <c r="E414" s="31"/>
      <c r="F414" s="31"/>
    </row>
    <row r="415" spans="1:6" s="30" customFormat="1" ht="5.65" customHeight="1" x14ac:dyDescent="0.25">
      <c r="A415" s="78"/>
      <c r="B415" s="27"/>
      <c r="C415" s="91"/>
      <c r="D415" s="91"/>
      <c r="E415" s="91"/>
      <c r="F415" s="91"/>
    </row>
    <row r="416" spans="1:6" s="80" customFormat="1" ht="5.65" customHeight="1" x14ac:dyDescent="0.25">
      <c r="A416" s="71"/>
      <c r="B416" s="28"/>
      <c r="C416" s="25"/>
      <c r="D416" s="25"/>
      <c r="E416" s="25"/>
      <c r="F416" s="25"/>
    </row>
    <row r="417" spans="1:6" s="30" customFormat="1" ht="45" x14ac:dyDescent="0.25">
      <c r="A417" s="61" t="s">
        <v>15</v>
      </c>
      <c r="B417" s="26" t="s">
        <v>534</v>
      </c>
      <c r="C417" s="19"/>
      <c r="D417" s="31"/>
      <c r="E417" s="31"/>
      <c r="F417" s="31"/>
    </row>
    <row r="418" spans="1:6" s="30" customFormat="1" ht="31.9" customHeight="1" x14ac:dyDescent="0.25">
      <c r="A418" s="61" t="s">
        <v>214</v>
      </c>
      <c r="B418" s="26" t="s">
        <v>535</v>
      </c>
      <c r="C418" s="19" t="s">
        <v>49</v>
      </c>
      <c r="D418" s="31">
        <v>2946.01</v>
      </c>
      <c r="E418" s="31"/>
      <c r="F418" s="31"/>
    </row>
    <row r="419" spans="1:6" s="30" customFormat="1" ht="30" x14ac:dyDescent="0.25">
      <c r="A419" s="61" t="s">
        <v>473</v>
      </c>
      <c r="B419" s="26" t="s">
        <v>1164</v>
      </c>
      <c r="C419" s="19" t="s">
        <v>49</v>
      </c>
      <c r="D419" s="31">
        <v>26.14</v>
      </c>
      <c r="E419" s="31"/>
      <c r="F419" s="31"/>
    </row>
    <row r="420" spans="1:6" s="30" customFormat="1" ht="30" x14ac:dyDescent="0.25">
      <c r="A420" s="61" t="s">
        <v>475</v>
      </c>
      <c r="B420" s="26" t="s">
        <v>536</v>
      </c>
      <c r="C420" s="19" t="s">
        <v>49</v>
      </c>
      <c r="D420" s="31">
        <v>3.3</v>
      </c>
      <c r="E420" s="31"/>
      <c r="F420" s="31"/>
    </row>
    <row r="421" spans="1:6" s="30" customFormat="1" ht="30" x14ac:dyDescent="0.25">
      <c r="A421" s="61" t="s">
        <v>537</v>
      </c>
      <c r="B421" s="26" t="s">
        <v>538</v>
      </c>
      <c r="C421" s="19" t="s">
        <v>49</v>
      </c>
      <c r="D421" s="31">
        <v>7.3</v>
      </c>
      <c r="E421" s="31"/>
      <c r="F421" s="31"/>
    </row>
    <row r="422" spans="1:6" s="30" customFormat="1" ht="5.65" customHeight="1" x14ac:dyDescent="0.25">
      <c r="A422" s="78"/>
      <c r="B422" s="27"/>
      <c r="C422" s="91"/>
      <c r="D422" s="91"/>
      <c r="E422" s="91"/>
      <c r="F422" s="91"/>
    </row>
    <row r="423" spans="1:6" s="80" customFormat="1" ht="5.65" customHeight="1" x14ac:dyDescent="0.25">
      <c r="A423" s="71"/>
      <c r="B423" s="28"/>
      <c r="C423" s="25"/>
      <c r="D423" s="25"/>
      <c r="E423" s="25"/>
      <c r="F423" s="25"/>
    </row>
    <row r="424" spans="1:6" s="30" customFormat="1" ht="45" x14ac:dyDescent="0.25">
      <c r="A424" s="61" t="s">
        <v>16</v>
      </c>
      <c r="B424" s="26" t="s">
        <v>1085</v>
      </c>
      <c r="C424" s="19"/>
      <c r="D424" s="31"/>
      <c r="E424" s="31"/>
      <c r="F424" s="31"/>
    </row>
    <row r="425" spans="1:6" s="30" customFormat="1" x14ac:dyDescent="0.25">
      <c r="A425" s="61"/>
      <c r="B425" s="26" t="s">
        <v>539</v>
      </c>
      <c r="C425" s="19" t="s">
        <v>7</v>
      </c>
      <c r="D425" s="31">
        <v>138</v>
      </c>
      <c r="E425" s="31"/>
      <c r="F425" s="31"/>
    </row>
    <row r="426" spans="1:6" s="30" customFormat="1" ht="5.65" customHeight="1" x14ac:dyDescent="0.25">
      <c r="A426" s="78"/>
      <c r="B426" s="27"/>
      <c r="C426" s="91"/>
      <c r="D426" s="91"/>
      <c r="E426" s="91"/>
      <c r="F426" s="91"/>
    </row>
    <row r="427" spans="1:6" s="80" customFormat="1" ht="5.65" customHeight="1" x14ac:dyDescent="0.25">
      <c r="A427" s="71"/>
      <c r="B427" s="28"/>
      <c r="C427" s="25"/>
      <c r="D427" s="25"/>
      <c r="E427" s="25"/>
      <c r="F427" s="25"/>
    </row>
    <row r="428" spans="1:6" s="30" customFormat="1" ht="45" x14ac:dyDescent="0.25">
      <c r="A428" s="61" t="s">
        <v>17</v>
      </c>
      <c r="B428" s="85" t="s">
        <v>70</v>
      </c>
      <c r="C428" s="19" t="s">
        <v>7</v>
      </c>
      <c r="D428" s="31">
        <v>190</v>
      </c>
      <c r="E428" s="31"/>
      <c r="F428" s="31"/>
    </row>
    <row r="429" spans="1:6" s="30" customFormat="1" ht="5.65" customHeight="1" x14ac:dyDescent="0.25">
      <c r="A429" s="78"/>
      <c r="B429" s="27"/>
      <c r="C429" s="91"/>
      <c r="D429" s="91"/>
      <c r="E429" s="91"/>
      <c r="F429" s="91"/>
    </row>
    <row r="430" spans="1:6" s="80" customFormat="1" ht="5.65" customHeight="1" x14ac:dyDescent="0.25">
      <c r="A430" s="71"/>
      <c r="B430" s="28"/>
      <c r="C430" s="25"/>
      <c r="D430" s="25"/>
      <c r="E430" s="25"/>
      <c r="F430" s="25"/>
    </row>
    <row r="431" spans="1:6" s="30" customFormat="1" ht="45.4" customHeight="1" x14ac:dyDescent="0.25">
      <c r="A431" s="61" t="s">
        <v>18</v>
      </c>
      <c r="B431" s="26" t="s">
        <v>540</v>
      </c>
      <c r="C431" s="19"/>
      <c r="D431" s="31"/>
      <c r="E431" s="31"/>
      <c r="F431" s="31"/>
    </row>
    <row r="432" spans="1:6" s="30" customFormat="1" x14ac:dyDescent="0.25">
      <c r="A432" s="61" t="s">
        <v>375</v>
      </c>
      <c r="B432" s="26" t="s">
        <v>514</v>
      </c>
      <c r="C432" s="19" t="s">
        <v>7</v>
      </c>
      <c r="D432" s="31">
        <v>1</v>
      </c>
      <c r="E432" s="31"/>
      <c r="F432" s="31"/>
    </row>
    <row r="433" spans="1:6" s="30" customFormat="1" x14ac:dyDescent="0.25">
      <c r="A433" s="61" t="s">
        <v>376</v>
      </c>
      <c r="B433" s="26" t="s">
        <v>515</v>
      </c>
      <c r="C433" s="19" t="s">
        <v>7</v>
      </c>
      <c r="D433" s="31">
        <v>1</v>
      </c>
      <c r="E433" s="31"/>
      <c r="F433" s="31"/>
    </row>
    <row r="434" spans="1:6" s="30" customFormat="1" x14ac:dyDescent="0.25">
      <c r="A434" s="61" t="s">
        <v>377</v>
      </c>
      <c r="B434" s="26" t="s">
        <v>517</v>
      </c>
      <c r="C434" s="19" t="s">
        <v>7</v>
      </c>
      <c r="D434" s="31">
        <v>3</v>
      </c>
      <c r="E434" s="31"/>
      <c r="F434" s="31"/>
    </row>
    <row r="435" spans="1:6" s="30" customFormat="1" x14ac:dyDescent="0.25">
      <c r="A435" s="61" t="s">
        <v>378</v>
      </c>
      <c r="B435" s="26" t="s">
        <v>519</v>
      </c>
      <c r="C435" s="19" t="s">
        <v>7</v>
      </c>
      <c r="D435" s="31">
        <v>3</v>
      </c>
      <c r="E435" s="31"/>
      <c r="F435" s="31"/>
    </row>
    <row r="436" spans="1:6" s="30" customFormat="1" x14ac:dyDescent="0.25">
      <c r="A436" s="61" t="s">
        <v>379</v>
      </c>
      <c r="B436" s="26" t="s">
        <v>521</v>
      </c>
      <c r="C436" s="19" t="s">
        <v>7</v>
      </c>
      <c r="D436" s="31">
        <v>4</v>
      </c>
      <c r="E436" s="31"/>
      <c r="F436" s="31"/>
    </row>
    <row r="437" spans="1:6" s="30" customFormat="1" ht="5.65" customHeight="1" x14ac:dyDescent="0.25">
      <c r="A437" s="78"/>
      <c r="B437" s="27"/>
      <c r="C437" s="91"/>
      <c r="D437" s="91"/>
      <c r="E437" s="91"/>
      <c r="F437" s="91"/>
    </row>
    <row r="438" spans="1:6" s="80" customFormat="1" ht="5.65" customHeight="1" x14ac:dyDescent="0.25">
      <c r="A438" s="71"/>
      <c r="B438" s="28"/>
      <c r="C438" s="25"/>
      <c r="D438" s="25"/>
      <c r="E438" s="25"/>
      <c r="F438" s="25"/>
    </row>
    <row r="439" spans="1:6" s="30" customFormat="1" ht="30" x14ac:dyDescent="0.25">
      <c r="A439" s="61" t="s">
        <v>19</v>
      </c>
      <c r="B439" s="26" t="s">
        <v>541</v>
      </c>
      <c r="C439" s="19" t="s">
        <v>7</v>
      </c>
      <c r="D439" s="31">
        <v>3</v>
      </c>
      <c r="E439" s="31"/>
      <c r="F439" s="31"/>
    </row>
    <row r="440" spans="1:6" s="30" customFormat="1" ht="5.65" customHeight="1" x14ac:dyDescent="0.25">
      <c r="A440" s="78"/>
      <c r="B440" s="27"/>
      <c r="C440" s="91"/>
      <c r="D440" s="91"/>
      <c r="E440" s="91"/>
      <c r="F440" s="91"/>
    </row>
    <row r="441" spans="1:6" s="80" customFormat="1" ht="5.65" customHeight="1" x14ac:dyDescent="0.25">
      <c r="A441" s="71"/>
      <c r="B441" s="28"/>
      <c r="C441" s="25"/>
      <c r="D441" s="25"/>
      <c r="E441" s="25"/>
      <c r="F441" s="25"/>
    </row>
    <row r="442" spans="1:6" s="30" customFormat="1" ht="90" x14ac:dyDescent="0.25">
      <c r="A442" s="61" t="s">
        <v>40</v>
      </c>
      <c r="B442" s="26" t="s">
        <v>542</v>
      </c>
      <c r="C442" s="19" t="s">
        <v>7</v>
      </c>
      <c r="D442" s="31">
        <v>15</v>
      </c>
      <c r="E442" s="31"/>
      <c r="F442" s="31"/>
    </row>
    <row r="443" spans="1:6" s="30" customFormat="1" ht="5.65" customHeight="1" x14ac:dyDescent="0.25">
      <c r="A443" s="78"/>
      <c r="B443" s="27"/>
      <c r="C443" s="91"/>
      <c r="D443" s="91"/>
      <c r="E443" s="91"/>
      <c r="F443" s="91"/>
    </row>
    <row r="444" spans="1:6" s="80" customFormat="1" ht="5.65" customHeight="1" x14ac:dyDescent="0.25">
      <c r="A444" s="71"/>
      <c r="B444" s="28"/>
      <c r="C444" s="25"/>
      <c r="D444" s="25"/>
      <c r="E444" s="25"/>
      <c r="F444" s="25"/>
    </row>
    <row r="445" spans="1:6" s="30" customFormat="1" ht="30" x14ac:dyDescent="0.25">
      <c r="A445" s="61" t="s">
        <v>42</v>
      </c>
      <c r="B445" s="88" t="s">
        <v>543</v>
      </c>
      <c r="C445" s="19" t="s">
        <v>7</v>
      </c>
      <c r="D445" s="31">
        <v>15</v>
      </c>
      <c r="E445" s="31"/>
      <c r="F445" s="31"/>
    </row>
    <row r="446" spans="1:6" s="30" customFormat="1" ht="5.65" customHeight="1" x14ac:dyDescent="0.25">
      <c r="A446" s="78"/>
      <c r="B446" s="27"/>
      <c r="C446" s="91"/>
      <c r="D446" s="91"/>
      <c r="E446" s="91"/>
      <c r="F446" s="91"/>
    </row>
    <row r="447" spans="1:6" s="80" customFormat="1" ht="5.65" customHeight="1" x14ac:dyDescent="0.25">
      <c r="A447" s="71"/>
      <c r="B447" s="28"/>
      <c r="C447" s="25"/>
      <c r="D447" s="25"/>
      <c r="E447" s="25"/>
      <c r="F447" s="25"/>
    </row>
    <row r="448" spans="1:6" s="80" customFormat="1" ht="30" x14ac:dyDescent="0.25">
      <c r="A448" s="61" t="s">
        <v>43</v>
      </c>
      <c r="B448" s="26" t="s">
        <v>732</v>
      </c>
      <c r="C448" s="19" t="s">
        <v>49</v>
      </c>
      <c r="D448" s="31">
        <v>3704.77</v>
      </c>
      <c r="E448" s="31"/>
      <c r="F448" s="31"/>
    </row>
    <row r="449" spans="1:6" s="30" customFormat="1" ht="5.65" customHeight="1" x14ac:dyDescent="0.25">
      <c r="A449" s="78"/>
      <c r="B449" s="27"/>
      <c r="C449" s="91"/>
      <c r="D449" s="91"/>
      <c r="E449" s="91"/>
      <c r="F449" s="91"/>
    </row>
    <row r="450" spans="1:6" s="80" customFormat="1" ht="5.65" customHeight="1" x14ac:dyDescent="0.25">
      <c r="A450" s="71"/>
      <c r="B450" s="28"/>
      <c r="C450" s="25"/>
      <c r="D450" s="25"/>
      <c r="E450" s="25"/>
      <c r="F450" s="25"/>
    </row>
    <row r="451" spans="1:6" s="30" customFormat="1" x14ac:dyDescent="0.25">
      <c r="A451" s="61" t="s">
        <v>44</v>
      </c>
      <c r="B451" s="26" t="s">
        <v>544</v>
      </c>
      <c r="C451" s="19" t="s">
        <v>49</v>
      </c>
      <c r="D451" s="31">
        <f>D448</f>
        <v>3704.77</v>
      </c>
      <c r="E451" s="31"/>
      <c r="F451" s="31"/>
    </row>
    <row r="452" spans="1:6" s="30" customFormat="1" ht="5.65" customHeight="1" x14ac:dyDescent="0.25">
      <c r="A452" s="78"/>
      <c r="B452" s="27"/>
      <c r="C452" s="91"/>
      <c r="D452" s="91"/>
      <c r="E452" s="91"/>
      <c r="F452" s="91"/>
    </row>
    <row r="453" spans="1:6" s="80" customFormat="1" ht="5.65" customHeight="1" x14ac:dyDescent="0.25">
      <c r="A453" s="71"/>
      <c r="B453" s="28"/>
      <c r="C453" s="25"/>
      <c r="D453" s="25"/>
      <c r="E453" s="25"/>
      <c r="F453" s="25"/>
    </row>
    <row r="454" spans="1:6" s="30" customFormat="1" ht="30" x14ac:dyDescent="0.25">
      <c r="A454" s="61" t="s">
        <v>45</v>
      </c>
      <c r="B454" s="26" t="s">
        <v>545</v>
      </c>
      <c r="C454" s="19" t="s">
        <v>49</v>
      </c>
      <c r="D454" s="31">
        <f>D451</f>
        <v>3704.77</v>
      </c>
      <c r="E454" s="31"/>
      <c r="F454" s="31"/>
    </row>
    <row r="455" spans="1:6" s="30" customFormat="1" ht="5.65" customHeight="1" x14ac:dyDescent="0.25">
      <c r="A455" s="78"/>
      <c r="B455" s="27"/>
      <c r="C455" s="91"/>
      <c r="D455" s="91"/>
      <c r="E455" s="91"/>
      <c r="F455" s="91"/>
    </row>
    <row r="456" spans="1:6" s="80" customFormat="1" ht="5.65" customHeight="1" x14ac:dyDescent="0.25">
      <c r="A456" s="71"/>
      <c r="B456" s="28"/>
      <c r="C456" s="25"/>
      <c r="D456" s="25"/>
      <c r="E456" s="25"/>
      <c r="F456" s="25"/>
    </row>
    <row r="457" spans="1:6" s="30" customFormat="1" x14ac:dyDescent="0.25">
      <c r="A457" s="61" t="s">
        <v>46</v>
      </c>
      <c r="B457" s="26" t="s">
        <v>22</v>
      </c>
      <c r="C457" s="19" t="s">
        <v>689</v>
      </c>
      <c r="D457" s="137">
        <v>0.1</v>
      </c>
      <c r="E457" s="25"/>
      <c r="F457" s="31"/>
    </row>
    <row r="458" spans="1:6" s="30" customFormat="1" ht="5.65" customHeight="1" x14ac:dyDescent="0.25">
      <c r="A458" s="78"/>
      <c r="B458" s="27"/>
      <c r="C458" s="91"/>
      <c r="D458" s="91"/>
      <c r="E458" s="91"/>
      <c r="F458" s="91"/>
    </row>
    <row r="459" spans="1:6" s="80" customFormat="1" ht="5.65" customHeight="1" x14ac:dyDescent="0.25">
      <c r="A459" s="71"/>
      <c r="B459" s="28"/>
      <c r="C459" s="25"/>
      <c r="D459" s="25"/>
      <c r="E459" s="25"/>
      <c r="F459" s="25"/>
    </row>
    <row r="460" spans="1:6" s="30" customFormat="1" ht="19.5" customHeight="1" x14ac:dyDescent="0.25">
      <c r="A460" s="81"/>
      <c r="B460" s="113" t="s">
        <v>697</v>
      </c>
      <c r="C460" s="113"/>
      <c r="D460" s="113"/>
      <c r="E460" s="113"/>
      <c r="F460" s="114"/>
    </row>
    <row r="461" spans="1:6" s="30" customFormat="1" x14ac:dyDescent="0.25">
      <c r="A461" s="61"/>
      <c r="B461" s="83"/>
      <c r="C461" s="19"/>
      <c r="D461" s="31"/>
      <c r="E461" s="31"/>
      <c r="F461" s="31"/>
    </row>
    <row r="462" spans="1:6" s="30" customFormat="1" x14ac:dyDescent="0.25">
      <c r="A462" s="61"/>
      <c r="B462" s="83"/>
      <c r="C462" s="19"/>
      <c r="D462" s="31"/>
      <c r="E462" s="31"/>
      <c r="F462" s="31"/>
    </row>
    <row r="463" spans="1:6" x14ac:dyDescent="0.25">
      <c r="A463" s="67" t="s">
        <v>48</v>
      </c>
      <c r="B463" s="68" t="s">
        <v>625</v>
      </c>
      <c r="C463" s="20"/>
      <c r="D463" s="20"/>
      <c r="E463" s="20"/>
      <c r="F463" s="70"/>
    </row>
    <row r="464" spans="1:6" s="30" customFormat="1" ht="5.65" customHeight="1" x14ac:dyDescent="0.25">
      <c r="A464" s="78"/>
      <c r="B464" s="27"/>
      <c r="C464" s="91"/>
      <c r="D464" s="91"/>
      <c r="E464" s="91"/>
      <c r="F464" s="91"/>
    </row>
    <row r="465" spans="1:6" s="80" customFormat="1" ht="5.65" customHeight="1" x14ac:dyDescent="0.25">
      <c r="A465" s="71"/>
      <c r="B465" s="28"/>
      <c r="C465" s="25"/>
      <c r="D465" s="25"/>
      <c r="E465" s="25"/>
      <c r="F465" s="25"/>
    </row>
    <row r="466" spans="1:6" s="80" customFormat="1" ht="243.75" customHeight="1" x14ac:dyDescent="0.25">
      <c r="A466" s="61" t="s">
        <v>27</v>
      </c>
      <c r="B466" s="26" t="s">
        <v>628</v>
      </c>
      <c r="C466" s="19" t="s">
        <v>627</v>
      </c>
      <c r="D466" s="31">
        <v>1</v>
      </c>
      <c r="E466" s="31"/>
      <c r="F466" s="31"/>
    </row>
    <row r="467" spans="1:6" s="30" customFormat="1" ht="5.65" customHeight="1" x14ac:dyDescent="0.25">
      <c r="A467" s="78"/>
      <c r="B467" s="27"/>
      <c r="C467" s="91"/>
      <c r="D467" s="91"/>
      <c r="E467" s="91"/>
      <c r="F467" s="91"/>
    </row>
    <row r="468" spans="1:6" s="80" customFormat="1" ht="5.65" customHeight="1" x14ac:dyDescent="0.25">
      <c r="A468" s="71"/>
      <c r="B468" s="28"/>
      <c r="C468" s="25"/>
      <c r="D468" s="25"/>
      <c r="E468" s="25"/>
      <c r="F468" s="25"/>
    </row>
    <row r="469" spans="1:6" s="30" customFormat="1" ht="377.45" customHeight="1" x14ac:dyDescent="0.25">
      <c r="A469" s="61" t="s">
        <v>12</v>
      </c>
      <c r="B469" s="85" t="s">
        <v>735</v>
      </c>
      <c r="C469" s="19" t="s">
        <v>49</v>
      </c>
      <c r="D469" s="31">
        <v>10</v>
      </c>
      <c r="E469" s="31"/>
      <c r="F469" s="31"/>
    </row>
    <row r="470" spans="1:6" s="30" customFormat="1" ht="5.65" customHeight="1" x14ac:dyDescent="0.25">
      <c r="A470" s="78"/>
      <c r="B470" s="27"/>
      <c r="C470" s="91"/>
      <c r="D470" s="91"/>
      <c r="E470" s="91"/>
      <c r="F470" s="91"/>
    </row>
    <row r="471" spans="1:6" s="80" customFormat="1" ht="5.65" customHeight="1" x14ac:dyDescent="0.25">
      <c r="A471" s="71"/>
      <c r="B471" s="28"/>
      <c r="C471" s="25"/>
      <c r="D471" s="25"/>
      <c r="E471" s="25"/>
      <c r="F471" s="25"/>
    </row>
    <row r="472" spans="1:6" s="30" customFormat="1" x14ac:dyDescent="0.25">
      <c r="A472" s="61" t="s">
        <v>13</v>
      </c>
      <c r="B472" s="26" t="s">
        <v>22</v>
      </c>
      <c r="C472" s="19" t="s">
        <v>689</v>
      </c>
      <c r="D472" s="137">
        <v>0.1</v>
      </c>
      <c r="E472" s="31"/>
      <c r="F472" s="31"/>
    </row>
    <row r="473" spans="1:6" s="30" customFormat="1" ht="5.65" customHeight="1" x14ac:dyDescent="0.25">
      <c r="A473" s="78"/>
      <c r="B473" s="27"/>
      <c r="C473" s="91"/>
      <c r="D473" s="91"/>
      <c r="E473" s="91"/>
      <c r="F473" s="91" t="str">
        <f t="shared" ref="F473" si="4">IF(D473&gt;0,ROUND((E473*D473),2),"")</f>
        <v/>
      </c>
    </row>
    <row r="474" spans="1:6" s="80" customFormat="1" ht="5.65" customHeight="1" x14ac:dyDescent="0.25">
      <c r="A474" s="71"/>
      <c r="B474" s="28"/>
      <c r="C474" s="25"/>
      <c r="D474" s="25"/>
      <c r="E474" s="25"/>
      <c r="F474" s="25"/>
    </row>
    <row r="475" spans="1:6" s="30" customFormat="1" ht="20.25" customHeight="1" x14ac:dyDescent="0.25">
      <c r="A475" s="81"/>
      <c r="B475" s="113" t="s">
        <v>695</v>
      </c>
      <c r="C475" s="113"/>
      <c r="D475" s="113"/>
      <c r="E475" s="113"/>
      <c r="F475" s="114"/>
    </row>
    <row r="476" spans="1:6" s="126" customFormat="1" ht="15.75" customHeight="1" x14ac:dyDescent="0.25">
      <c r="A476" s="122"/>
      <c r="B476" s="132"/>
      <c r="C476" s="123"/>
      <c r="D476" s="123"/>
      <c r="E476" s="123"/>
      <c r="F476" s="123"/>
    </row>
    <row r="477" spans="1:6" s="30" customFormat="1" x14ac:dyDescent="0.25">
      <c r="A477" s="61"/>
      <c r="B477" s="83"/>
      <c r="C477" s="19"/>
      <c r="D477" s="31"/>
      <c r="E477" s="31"/>
      <c r="F477" s="31"/>
    </row>
    <row r="478" spans="1:6" x14ac:dyDescent="0.25">
      <c r="A478" s="67" t="s">
        <v>51</v>
      </c>
      <c r="B478" s="68" t="s">
        <v>58</v>
      </c>
      <c r="C478" s="20"/>
      <c r="D478" s="20"/>
      <c r="E478" s="134"/>
      <c r="F478" s="70"/>
    </row>
    <row r="479" spans="1:6" s="30" customFormat="1" ht="5.65" customHeight="1" x14ac:dyDescent="0.25">
      <c r="A479" s="78"/>
      <c r="B479" s="27"/>
      <c r="C479" s="91"/>
      <c r="D479" s="91"/>
      <c r="E479" s="115"/>
      <c r="F479" s="115"/>
    </row>
    <row r="480" spans="1:6" s="80" customFormat="1" ht="5.65" customHeight="1" x14ac:dyDescent="0.25">
      <c r="A480" s="71"/>
      <c r="B480" s="28"/>
      <c r="C480" s="25"/>
      <c r="D480" s="25"/>
      <c r="E480" s="116"/>
      <c r="F480" s="116"/>
    </row>
    <row r="481" spans="1:6" s="80" customFormat="1" x14ac:dyDescent="0.25">
      <c r="A481" s="61" t="s">
        <v>27</v>
      </c>
      <c r="B481" s="26" t="s">
        <v>396</v>
      </c>
      <c r="C481" s="19" t="s">
        <v>21</v>
      </c>
      <c r="D481" s="31">
        <v>24</v>
      </c>
      <c r="E481" s="31"/>
      <c r="F481" s="31"/>
    </row>
    <row r="482" spans="1:6" s="30" customFormat="1" ht="5.65" customHeight="1" x14ac:dyDescent="0.25">
      <c r="A482" s="78"/>
      <c r="B482" s="27"/>
      <c r="C482" s="91"/>
      <c r="D482" s="91"/>
      <c r="E482" s="115"/>
      <c r="F482" s="115"/>
    </row>
    <row r="483" spans="1:6" s="80" customFormat="1" ht="5.65" customHeight="1" x14ac:dyDescent="0.25">
      <c r="A483" s="71"/>
      <c r="B483" s="28"/>
      <c r="C483" s="25"/>
      <c r="D483" s="25"/>
      <c r="E483" s="116"/>
      <c r="F483" s="116"/>
    </row>
    <row r="484" spans="1:6" s="30" customFormat="1" ht="45" x14ac:dyDescent="0.25">
      <c r="A484" s="61" t="s">
        <v>12</v>
      </c>
      <c r="B484" s="26" t="s">
        <v>546</v>
      </c>
      <c r="C484" s="19" t="s">
        <v>21</v>
      </c>
      <c r="D484" s="31">
        <v>24</v>
      </c>
      <c r="E484" s="31"/>
      <c r="F484" s="31"/>
    </row>
    <row r="485" spans="1:6" s="30" customFormat="1" ht="5.65" customHeight="1" x14ac:dyDescent="0.25">
      <c r="A485" s="78"/>
      <c r="B485" s="27"/>
      <c r="C485" s="91"/>
      <c r="D485" s="91"/>
      <c r="E485" s="115"/>
      <c r="F485" s="115"/>
    </row>
    <row r="486" spans="1:6" s="80" customFormat="1" ht="5.65" customHeight="1" x14ac:dyDescent="0.25">
      <c r="A486" s="71"/>
      <c r="B486" s="28"/>
      <c r="C486" s="25"/>
      <c r="D486" s="25"/>
      <c r="E486" s="116"/>
      <c r="F486" s="116"/>
    </row>
    <row r="487" spans="1:6" s="30" customFormat="1" x14ac:dyDescent="0.25">
      <c r="A487" s="61" t="s">
        <v>13</v>
      </c>
      <c r="B487" s="26" t="s">
        <v>76</v>
      </c>
      <c r="C487" s="19" t="s">
        <v>7</v>
      </c>
      <c r="D487" s="31">
        <v>1</v>
      </c>
      <c r="E487" s="31"/>
      <c r="F487" s="31"/>
    </row>
    <row r="488" spans="1:6" s="30" customFormat="1" ht="5.65" customHeight="1" x14ac:dyDescent="0.25">
      <c r="A488" s="78"/>
      <c r="B488" s="27"/>
      <c r="C488" s="91"/>
      <c r="D488" s="91"/>
      <c r="E488" s="115"/>
      <c r="F488" s="115"/>
    </row>
    <row r="489" spans="1:6" s="80" customFormat="1" ht="5.65" customHeight="1" x14ac:dyDescent="0.25">
      <c r="A489" s="71"/>
      <c r="B489" s="28"/>
      <c r="C489" s="25"/>
      <c r="D489" s="25"/>
      <c r="E489" s="116"/>
      <c r="F489" s="116"/>
    </row>
    <row r="490" spans="1:6" s="80" customFormat="1" ht="75" x14ac:dyDescent="0.25">
      <c r="A490" s="61" t="s">
        <v>14</v>
      </c>
      <c r="B490" s="85" t="s">
        <v>696</v>
      </c>
      <c r="C490" s="19" t="s">
        <v>49</v>
      </c>
      <c r="D490" s="31">
        <f>D253+D256+D259+D262+D265+D268+D271+D274+D277</f>
        <v>3709.0675000000001</v>
      </c>
      <c r="E490" s="31"/>
      <c r="F490" s="31"/>
    </row>
    <row r="491" spans="1:6" s="30" customFormat="1" ht="5.65" customHeight="1" x14ac:dyDescent="0.25">
      <c r="A491" s="78"/>
      <c r="B491" s="27"/>
      <c r="C491" s="91"/>
      <c r="D491" s="91"/>
      <c r="E491" s="115"/>
      <c r="F491" s="115"/>
    </row>
    <row r="492" spans="1:6" s="80" customFormat="1" ht="5.65" customHeight="1" x14ac:dyDescent="0.25">
      <c r="A492" s="71"/>
      <c r="B492" s="28"/>
      <c r="C492" s="25"/>
      <c r="D492" s="25"/>
      <c r="E492" s="116"/>
      <c r="F492" s="116"/>
    </row>
    <row r="493" spans="1:6" s="80" customFormat="1" ht="30.6" customHeight="1" x14ac:dyDescent="0.25">
      <c r="A493" s="61" t="s">
        <v>15</v>
      </c>
      <c r="B493" s="26" t="s">
        <v>647</v>
      </c>
      <c r="C493" s="19" t="s">
        <v>7</v>
      </c>
      <c r="D493" s="31">
        <v>1</v>
      </c>
      <c r="E493" s="31"/>
      <c r="F493" s="31"/>
    </row>
    <row r="494" spans="1:6" s="30" customFormat="1" ht="5.65" customHeight="1" x14ac:dyDescent="0.25">
      <c r="A494" s="78"/>
      <c r="B494" s="27"/>
      <c r="C494" s="91"/>
      <c r="D494" s="91"/>
      <c r="E494" s="115"/>
      <c r="F494" s="115"/>
    </row>
    <row r="495" spans="1:6" s="80" customFormat="1" ht="5.65" customHeight="1" x14ac:dyDescent="0.25">
      <c r="A495" s="71"/>
      <c r="B495" s="28"/>
      <c r="C495" s="25"/>
      <c r="D495" s="25"/>
      <c r="E495" s="116"/>
      <c r="F495" s="116"/>
    </row>
    <row r="496" spans="1:6" s="80" customFormat="1" ht="45" x14ac:dyDescent="0.25">
      <c r="A496" s="61" t="s">
        <v>16</v>
      </c>
      <c r="B496" s="26" t="s">
        <v>646</v>
      </c>
      <c r="C496" s="19" t="s">
        <v>7</v>
      </c>
      <c r="D496" s="31">
        <v>1</v>
      </c>
      <c r="E496" s="31"/>
      <c r="F496" s="31"/>
    </row>
    <row r="497" spans="1:6" s="30" customFormat="1" ht="5.65" customHeight="1" x14ac:dyDescent="0.25">
      <c r="A497" s="78"/>
      <c r="B497" s="27"/>
      <c r="C497" s="91"/>
      <c r="D497" s="91"/>
      <c r="E497" s="115"/>
      <c r="F497" s="115"/>
    </row>
    <row r="498" spans="1:6" s="80" customFormat="1" ht="5.65" customHeight="1" x14ac:dyDescent="0.25">
      <c r="A498" s="71"/>
      <c r="B498" s="28"/>
      <c r="C498" s="25"/>
      <c r="D498" s="25"/>
      <c r="E498" s="116"/>
      <c r="F498" s="116"/>
    </row>
    <row r="499" spans="1:6" s="80" customFormat="1" ht="60" x14ac:dyDescent="0.25">
      <c r="A499" s="61" t="s">
        <v>17</v>
      </c>
      <c r="B499" s="26" t="s">
        <v>398</v>
      </c>
      <c r="C499" s="19" t="s">
        <v>21</v>
      </c>
      <c r="D499" s="31">
        <v>10</v>
      </c>
      <c r="E499" s="31"/>
      <c r="F499" s="31"/>
    </row>
    <row r="500" spans="1:6" s="30" customFormat="1" ht="5.65" customHeight="1" x14ac:dyDescent="0.25">
      <c r="A500" s="78"/>
      <c r="B500" s="27"/>
      <c r="C500" s="91"/>
      <c r="D500" s="91"/>
      <c r="E500" s="115"/>
      <c r="F500" s="115" t="str">
        <f t="shared" ref="F500" si="5">IF(D500&gt;0,ROUND((E500*D500),2),"")</f>
        <v/>
      </c>
    </row>
    <row r="501" spans="1:6" s="80" customFormat="1" ht="5.65" customHeight="1" x14ac:dyDescent="0.25">
      <c r="A501" s="71"/>
      <c r="B501" s="28"/>
      <c r="C501" s="25"/>
      <c r="D501" s="25"/>
      <c r="E501" s="116"/>
      <c r="F501" s="116"/>
    </row>
    <row r="502" spans="1:6" s="30" customFormat="1" ht="19.5" customHeight="1" thickBot="1" x14ac:dyDescent="0.3">
      <c r="A502" s="127"/>
      <c r="B502" s="129" t="s">
        <v>694</v>
      </c>
      <c r="C502" s="129"/>
      <c r="D502" s="129"/>
      <c r="E502" s="130"/>
      <c r="F502" s="131"/>
    </row>
    <row r="503" spans="1:6" s="80" customFormat="1" x14ac:dyDescent="0.25">
      <c r="A503" s="61"/>
      <c r="C503" s="19"/>
      <c r="D503" s="31"/>
      <c r="E503" s="31"/>
      <c r="F503" s="31"/>
    </row>
    <row r="504" spans="1:6" s="80" customFormat="1" x14ac:dyDescent="0.25">
      <c r="A504" s="61"/>
      <c r="C504" s="30"/>
      <c r="D504" s="31"/>
      <c r="E504" s="31"/>
      <c r="F504" s="31"/>
    </row>
    <row r="505" spans="1:6" s="80" customFormat="1" x14ac:dyDescent="0.25">
      <c r="A505" s="61"/>
      <c r="C505" s="30"/>
      <c r="D505" s="31"/>
      <c r="E505" s="31"/>
      <c r="F505" s="31"/>
    </row>
    <row r="506" spans="1:6" s="80" customFormat="1" x14ac:dyDescent="0.25">
      <c r="A506" s="61"/>
      <c r="C506" s="30"/>
      <c r="D506" s="31"/>
      <c r="E506" s="31"/>
      <c r="F506" s="31"/>
    </row>
    <row r="507" spans="1:6" s="80" customFormat="1" x14ac:dyDescent="0.25">
      <c r="A507" s="61"/>
      <c r="C507" s="30"/>
      <c r="D507" s="31"/>
      <c r="E507" s="31"/>
      <c r="F507" s="31"/>
    </row>
    <row r="508" spans="1:6" s="80" customFormat="1" x14ac:dyDescent="0.25">
      <c r="A508" s="61"/>
      <c r="C508" s="30"/>
      <c r="D508" s="31"/>
      <c r="E508" s="31"/>
      <c r="F508" s="31"/>
    </row>
    <row r="509" spans="1:6" s="80" customFormat="1" x14ac:dyDescent="0.25">
      <c r="A509" s="61"/>
      <c r="C509" s="30"/>
      <c r="D509" s="31"/>
      <c r="E509" s="31"/>
      <c r="F509" s="31"/>
    </row>
    <row r="510" spans="1:6" s="80" customFormat="1" x14ac:dyDescent="0.25">
      <c r="A510" s="61"/>
      <c r="C510" s="30"/>
      <c r="D510" s="31"/>
      <c r="E510" s="31"/>
      <c r="F510" s="31"/>
    </row>
    <row r="511" spans="1:6" s="80" customFormat="1" x14ac:dyDescent="0.25">
      <c r="A511" s="61"/>
      <c r="C511" s="30"/>
      <c r="D511" s="31"/>
      <c r="E511" s="31"/>
      <c r="F511" s="31"/>
    </row>
    <row r="512" spans="1:6" s="80" customFormat="1" x14ac:dyDescent="0.25">
      <c r="A512" s="61"/>
      <c r="C512" s="30"/>
      <c r="D512" s="31"/>
      <c r="E512" s="31"/>
      <c r="F512" s="31"/>
    </row>
    <row r="513" spans="1:6" s="80" customFormat="1" x14ac:dyDescent="0.25">
      <c r="A513" s="61"/>
      <c r="C513" s="30"/>
      <c r="D513" s="31"/>
      <c r="E513" s="31"/>
      <c r="F513" s="31"/>
    </row>
    <row r="514" spans="1:6" s="80" customFormat="1" x14ac:dyDescent="0.25">
      <c r="A514" s="61"/>
      <c r="C514" s="30"/>
      <c r="D514" s="31"/>
      <c r="E514" s="31"/>
      <c r="F514" s="31"/>
    </row>
    <row r="515" spans="1:6" s="80" customFormat="1" x14ac:dyDescent="0.25">
      <c r="A515" s="61"/>
      <c r="C515" s="30"/>
      <c r="D515" s="31"/>
      <c r="E515" s="31"/>
      <c r="F515" s="31"/>
    </row>
    <row r="516" spans="1:6" s="80" customFormat="1" x14ac:dyDescent="0.25">
      <c r="A516" s="61"/>
      <c r="C516" s="30"/>
      <c r="D516" s="31"/>
      <c r="E516" s="31"/>
      <c r="F516" s="31"/>
    </row>
    <row r="517" spans="1:6" s="80" customFormat="1" x14ac:dyDescent="0.25">
      <c r="A517" s="61"/>
      <c r="C517" s="30"/>
      <c r="D517" s="31"/>
      <c r="E517" s="31"/>
      <c r="F517" s="31"/>
    </row>
    <row r="518" spans="1:6" s="80" customFormat="1" x14ac:dyDescent="0.25">
      <c r="A518" s="61"/>
      <c r="C518" s="30"/>
      <c r="D518" s="31"/>
      <c r="E518" s="31"/>
      <c r="F518" s="31"/>
    </row>
    <row r="519" spans="1:6" s="80" customFormat="1" x14ac:dyDescent="0.25">
      <c r="A519" s="61"/>
      <c r="C519" s="30"/>
      <c r="D519" s="31"/>
      <c r="E519" s="31"/>
      <c r="F519" s="31"/>
    </row>
    <row r="520" spans="1:6" s="80" customFormat="1" x14ac:dyDescent="0.25">
      <c r="A520" s="61"/>
      <c r="C520" s="30"/>
      <c r="D520" s="31"/>
      <c r="E520" s="31"/>
      <c r="F520" s="31"/>
    </row>
    <row r="521" spans="1:6" s="80" customFormat="1" x14ac:dyDescent="0.25">
      <c r="A521" s="61"/>
      <c r="C521" s="30"/>
      <c r="D521" s="31"/>
      <c r="E521" s="31"/>
      <c r="F521" s="31"/>
    </row>
    <row r="522" spans="1:6" s="80" customFormat="1" x14ac:dyDescent="0.25">
      <c r="A522" s="61"/>
      <c r="C522" s="30"/>
      <c r="D522" s="31"/>
      <c r="E522" s="31"/>
      <c r="F522" s="31"/>
    </row>
    <row r="523" spans="1:6" s="80" customFormat="1" x14ac:dyDescent="0.25">
      <c r="A523" s="61"/>
      <c r="C523" s="30"/>
      <c r="D523" s="31"/>
      <c r="E523" s="31"/>
      <c r="F523" s="31"/>
    </row>
    <row r="524" spans="1:6" s="80" customFormat="1" x14ac:dyDescent="0.25">
      <c r="A524" s="61"/>
      <c r="C524" s="30"/>
      <c r="D524" s="31"/>
      <c r="E524" s="31"/>
      <c r="F524" s="31"/>
    </row>
    <row r="525" spans="1:6" s="80" customFormat="1" x14ac:dyDescent="0.25">
      <c r="A525" s="61"/>
      <c r="C525" s="30"/>
      <c r="D525" s="31"/>
      <c r="E525" s="31"/>
      <c r="F525" s="31"/>
    </row>
    <row r="526" spans="1:6" s="80" customFormat="1" x14ac:dyDescent="0.25">
      <c r="A526" s="61"/>
      <c r="C526" s="30"/>
      <c r="D526" s="31"/>
      <c r="E526" s="31"/>
      <c r="F526" s="31"/>
    </row>
    <row r="527" spans="1:6" s="80" customFormat="1" x14ac:dyDescent="0.25">
      <c r="A527" s="61"/>
      <c r="C527" s="30"/>
      <c r="D527" s="31"/>
      <c r="E527" s="31"/>
      <c r="F527" s="31"/>
    </row>
    <row r="528" spans="1:6" s="80" customFormat="1" x14ac:dyDescent="0.25">
      <c r="A528" s="61"/>
      <c r="C528" s="30"/>
      <c r="D528" s="31"/>
      <c r="E528" s="31"/>
      <c r="F528" s="31"/>
    </row>
    <row r="529" spans="1:6" s="80" customFormat="1" x14ac:dyDescent="0.25">
      <c r="A529" s="61"/>
      <c r="C529" s="30"/>
      <c r="D529" s="31"/>
      <c r="E529" s="31"/>
      <c r="F529" s="31"/>
    </row>
    <row r="530" spans="1:6" s="80" customFormat="1" x14ac:dyDescent="0.25">
      <c r="A530" s="61"/>
      <c r="C530" s="30"/>
      <c r="D530" s="31"/>
      <c r="E530" s="31"/>
      <c r="F530" s="31"/>
    </row>
    <row r="531" spans="1:6" s="80" customFormat="1" x14ac:dyDescent="0.25">
      <c r="A531" s="61"/>
      <c r="C531" s="30"/>
      <c r="D531" s="31"/>
      <c r="E531" s="31"/>
      <c r="F531" s="31"/>
    </row>
    <row r="532" spans="1:6" s="80" customFormat="1" x14ac:dyDescent="0.25">
      <c r="A532" s="61"/>
      <c r="C532" s="30"/>
      <c r="D532" s="31"/>
      <c r="E532" s="31"/>
      <c r="F532" s="31"/>
    </row>
    <row r="533" spans="1:6" s="80" customFormat="1" x14ac:dyDescent="0.25">
      <c r="A533" s="61"/>
      <c r="C533" s="30"/>
      <c r="D533" s="31"/>
      <c r="E533" s="31"/>
      <c r="F533" s="31"/>
    </row>
    <row r="534" spans="1:6" s="80" customFormat="1" x14ac:dyDescent="0.25">
      <c r="A534" s="61"/>
      <c r="C534" s="30"/>
      <c r="D534" s="31"/>
      <c r="E534" s="31"/>
      <c r="F534" s="31"/>
    </row>
    <row r="535" spans="1:6" s="80" customFormat="1" x14ac:dyDescent="0.25">
      <c r="A535" s="61"/>
      <c r="C535" s="30"/>
      <c r="D535" s="31"/>
      <c r="E535" s="31"/>
      <c r="F535" s="31"/>
    </row>
    <row r="536" spans="1:6" s="80" customFormat="1" x14ac:dyDescent="0.25">
      <c r="A536" s="61"/>
      <c r="C536" s="30"/>
      <c r="D536" s="31"/>
      <c r="E536" s="31"/>
      <c r="F536" s="31"/>
    </row>
    <row r="537" spans="1:6" s="80" customFormat="1" x14ac:dyDescent="0.25">
      <c r="A537" s="61"/>
      <c r="C537" s="30"/>
      <c r="D537" s="31"/>
      <c r="E537" s="31"/>
      <c r="F537" s="31"/>
    </row>
    <row r="538" spans="1:6" s="80" customFormat="1" x14ac:dyDescent="0.25">
      <c r="A538" s="61"/>
      <c r="C538" s="30"/>
      <c r="D538" s="31"/>
      <c r="E538" s="31"/>
      <c r="F538" s="31"/>
    </row>
    <row r="539" spans="1:6" s="80" customFormat="1" x14ac:dyDescent="0.25">
      <c r="A539" s="61"/>
      <c r="C539" s="30"/>
      <c r="D539" s="31"/>
      <c r="E539" s="31"/>
      <c r="F539" s="31"/>
    </row>
    <row r="540" spans="1:6" s="80" customFormat="1" x14ac:dyDescent="0.25">
      <c r="A540" s="61"/>
      <c r="C540" s="30"/>
      <c r="D540" s="31"/>
      <c r="E540" s="31"/>
      <c r="F540" s="31"/>
    </row>
    <row r="541" spans="1:6" s="80" customFormat="1" x14ac:dyDescent="0.25">
      <c r="A541" s="61"/>
      <c r="C541" s="30"/>
      <c r="D541" s="31"/>
      <c r="E541" s="31"/>
      <c r="F541" s="31"/>
    </row>
    <row r="542" spans="1:6" s="80" customFormat="1" x14ac:dyDescent="0.25">
      <c r="A542" s="61"/>
      <c r="C542" s="30"/>
      <c r="D542" s="31"/>
      <c r="E542" s="31"/>
      <c r="F542" s="31"/>
    </row>
    <row r="543" spans="1:6" s="80" customFormat="1" x14ac:dyDescent="0.25">
      <c r="A543" s="61"/>
      <c r="C543" s="30"/>
      <c r="D543" s="31"/>
      <c r="E543" s="31"/>
      <c r="F543" s="31"/>
    </row>
    <row r="544" spans="1:6" s="80" customFormat="1" x14ac:dyDescent="0.25">
      <c r="A544" s="61"/>
      <c r="C544" s="30"/>
      <c r="D544" s="31"/>
      <c r="E544" s="31"/>
      <c r="F544" s="31"/>
    </row>
    <row r="545" spans="1:6" s="80" customFormat="1" x14ac:dyDescent="0.25">
      <c r="A545" s="61"/>
      <c r="C545" s="30"/>
      <c r="D545" s="31"/>
      <c r="E545" s="31"/>
      <c r="F545" s="31"/>
    </row>
    <row r="546" spans="1:6" s="80" customFormat="1" x14ac:dyDescent="0.25">
      <c r="A546" s="61"/>
      <c r="C546" s="30"/>
      <c r="D546" s="31"/>
      <c r="E546" s="31"/>
      <c r="F546" s="31"/>
    </row>
    <row r="547" spans="1:6" s="80" customFormat="1" x14ac:dyDescent="0.25">
      <c r="A547" s="61"/>
      <c r="C547" s="30"/>
      <c r="D547" s="31"/>
      <c r="E547" s="31"/>
      <c r="F547" s="31"/>
    </row>
    <row r="548" spans="1:6" s="80" customFormat="1" x14ac:dyDescent="0.25">
      <c r="A548" s="61"/>
      <c r="C548" s="30"/>
      <c r="D548" s="31"/>
      <c r="E548" s="31"/>
      <c r="F548" s="31"/>
    </row>
    <row r="549" spans="1:6" s="80" customFormat="1" x14ac:dyDescent="0.25">
      <c r="A549" s="61"/>
      <c r="C549" s="30"/>
      <c r="D549" s="31"/>
      <c r="E549" s="31"/>
      <c r="F549" s="31"/>
    </row>
    <row r="550" spans="1:6" s="80" customFormat="1" x14ac:dyDescent="0.25">
      <c r="A550" s="61"/>
      <c r="C550" s="30"/>
      <c r="D550" s="31"/>
      <c r="E550" s="31"/>
      <c r="F550" s="31"/>
    </row>
    <row r="551" spans="1:6" s="80" customFormat="1" x14ac:dyDescent="0.25">
      <c r="A551" s="61"/>
      <c r="C551" s="30"/>
      <c r="D551" s="31"/>
      <c r="E551" s="31"/>
      <c r="F551" s="31"/>
    </row>
    <row r="552" spans="1:6" s="80" customFormat="1" x14ac:dyDescent="0.25">
      <c r="A552" s="61"/>
      <c r="C552" s="30"/>
      <c r="D552" s="31"/>
      <c r="E552" s="31"/>
      <c r="F552" s="31"/>
    </row>
    <row r="553" spans="1:6" s="80" customFormat="1" x14ac:dyDescent="0.25">
      <c r="A553" s="61"/>
      <c r="C553" s="30"/>
      <c r="D553" s="31"/>
      <c r="E553" s="31"/>
      <c r="F553" s="31"/>
    </row>
    <row r="554" spans="1:6" s="80" customFormat="1" x14ac:dyDescent="0.25">
      <c r="A554" s="61"/>
      <c r="C554" s="30"/>
      <c r="D554" s="31"/>
      <c r="E554" s="31"/>
      <c r="F554" s="31"/>
    </row>
    <row r="555" spans="1:6" s="80" customFormat="1" x14ac:dyDescent="0.25">
      <c r="A555" s="61"/>
      <c r="C555" s="30"/>
      <c r="D555" s="31"/>
      <c r="E555" s="31"/>
      <c r="F555" s="31"/>
    </row>
    <row r="556" spans="1:6" s="80" customFormat="1" x14ac:dyDescent="0.25">
      <c r="A556" s="61"/>
      <c r="C556" s="30"/>
      <c r="D556" s="31"/>
      <c r="E556" s="31"/>
      <c r="F556" s="31"/>
    </row>
    <row r="557" spans="1:6" s="80" customFormat="1" x14ac:dyDescent="0.25">
      <c r="A557" s="61"/>
      <c r="C557" s="30"/>
      <c r="D557" s="31"/>
      <c r="E557" s="31"/>
      <c r="F557" s="31"/>
    </row>
    <row r="558" spans="1:6" s="80" customFormat="1" x14ac:dyDescent="0.25">
      <c r="A558" s="61"/>
      <c r="C558" s="30"/>
      <c r="D558" s="31"/>
      <c r="E558" s="31"/>
      <c r="F558" s="31"/>
    </row>
    <row r="559" spans="1:6" s="80" customFormat="1" x14ac:dyDescent="0.25">
      <c r="A559" s="61"/>
      <c r="C559" s="30"/>
      <c r="D559" s="31"/>
      <c r="E559" s="31"/>
      <c r="F559" s="31"/>
    </row>
    <row r="560" spans="1:6" s="80" customFormat="1" x14ac:dyDescent="0.25">
      <c r="A560" s="61"/>
      <c r="C560" s="30"/>
      <c r="D560" s="31"/>
      <c r="E560" s="31"/>
      <c r="F560" s="31"/>
    </row>
    <row r="561" spans="1:6" s="80" customFormat="1" x14ac:dyDescent="0.25">
      <c r="A561" s="61"/>
      <c r="C561" s="30"/>
      <c r="D561" s="31"/>
      <c r="E561" s="31"/>
      <c r="F561" s="31"/>
    </row>
    <row r="562" spans="1:6" s="80" customFormat="1" x14ac:dyDescent="0.25">
      <c r="A562" s="61"/>
      <c r="C562" s="30"/>
      <c r="D562" s="31"/>
      <c r="E562" s="31"/>
      <c r="F562" s="31"/>
    </row>
    <row r="563" spans="1:6" s="80" customFormat="1" x14ac:dyDescent="0.25">
      <c r="A563" s="61"/>
      <c r="C563" s="30"/>
      <c r="D563" s="31"/>
      <c r="E563" s="31"/>
      <c r="F563" s="31"/>
    </row>
    <row r="564" spans="1:6" s="80" customFormat="1" x14ac:dyDescent="0.25">
      <c r="A564" s="61"/>
      <c r="C564" s="30"/>
      <c r="D564" s="31"/>
      <c r="E564" s="31"/>
      <c r="F564" s="31"/>
    </row>
    <row r="565" spans="1:6" s="80" customFormat="1" x14ac:dyDescent="0.25">
      <c r="A565" s="61"/>
      <c r="C565" s="30"/>
      <c r="D565" s="31"/>
      <c r="E565" s="31"/>
      <c r="F565" s="31"/>
    </row>
    <row r="566" spans="1:6" s="80" customFormat="1" x14ac:dyDescent="0.25">
      <c r="A566" s="61"/>
      <c r="C566" s="30"/>
      <c r="D566" s="31"/>
      <c r="E566" s="31"/>
      <c r="F566" s="31"/>
    </row>
    <row r="567" spans="1:6" s="80" customFormat="1" x14ac:dyDescent="0.25">
      <c r="A567" s="61"/>
      <c r="C567" s="30"/>
      <c r="D567" s="31"/>
      <c r="E567" s="31"/>
      <c r="F567" s="31"/>
    </row>
    <row r="568" spans="1:6" s="80" customFormat="1" x14ac:dyDescent="0.25">
      <c r="A568" s="61"/>
      <c r="C568" s="30"/>
      <c r="D568" s="31"/>
      <c r="E568" s="31"/>
      <c r="F568" s="31"/>
    </row>
    <row r="569" spans="1:6" s="80" customFormat="1" x14ac:dyDescent="0.25">
      <c r="A569" s="61"/>
      <c r="C569" s="30"/>
      <c r="D569" s="31"/>
      <c r="E569" s="31"/>
      <c r="F569" s="31"/>
    </row>
    <row r="570" spans="1:6" s="80" customFormat="1" x14ac:dyDescent="0.25">
      <c r="A570" s="61"/>
      <c r="C570" s="30"/>
      <c r="D570" s="31"/>
      <c r="E570" s="31"/>
      <c r="F570" s="31"/>
    </row>
    <row r="571" spans="1:6" s="80" customFormat="1" x14ac:dyDescent="0.25">
      <c r="A571" s="61"/>
      <c r="C571" s="30"/>
      <c r="D571" s="31"/>
      <c r="E571" s="31"/>
      <c r="F571" s="31"/>
    </row>
    <row r="572" spans="1:6" s="80" customFormat="1" x14ac:dyDescent="0.25">
      <c r="A572" s="61"/>
      <c r="C572" s="30"/>
      <c r="D572" s="31"/>
      <c r="E572" s="31"/>
      <c r="F572" s="31"/>
    </row>
    <row r="573" spans="1:6" s="80" customFormat="1" x14ac:dyDescent="0.25">
      <c r="A573" s="61"/>
      <c r="C573" s="30"/>
      <c r="D573" s="31"/>
      <c r="E573" s="31"/>
      <c r="F573" s="31"/>
    </row>
    <row r="574" spans="1:6" s="80" customFormat="1" x14ac:dyDescent="0.25">
      <c r="A574" s="61"/>
      <c r="C574" s="30"/>
      <c r="D574" s="31"/>
      <c r="E574" s="31"/>
      <c r="F574" s="31"/>
    </row>
    <row r="575" spans="1:6" s="80" customFormat="1" x14ac:dyDescent="0.25">
      <c r="A575" s="61"/>
      <c r="C575" s="30"/>
      <c r="D575" s="31"/>
      <c r="E575" s="31"/>
      <c r="F575" s="31"/>
    </row>
    <row r="576" spans="1:6" s="80" customFormat="1" x14ac:dyDescent="0.25">
      <c r="A576" s="61"/>
      <c r="C576" s="30"/>
      <c r="D576" s="31"/>
      <c r="E576" s="31"/>
      <c r="F576" s="31"/>
    </row>
    <row r="577" spans="1:6" s="80" customFormat="1" x14ac:dyDescent="0.25">
      <c r="A577" s="61"/>
      <c r="C577" s="30"/>
      <c r="D577" s="31"/>
      <c r="E577" s="31"/>
      <c r="F577" s="31"/>
    </row>
    <row r="578" spans="1:6" s="80" customFormat="1" x14ac:dyDescent="0.25">
      <c r="A578" s="61"/>
      <c r="C578" s="30"/>
      <c r="D578" s="31"/>
      <c r="E578" s="31"/>
      <c r="F578" s="31"/>
    </row>
    <row r="579" spans="1:6" s="80" customFormat="1" x14ac:dyDescent="0.25">
      <c r="A579" s="61"/>
      <c r="C579" s="30"/>
      <c r="D579" s="31"/>
      <c r="E579" s="31"/>
      <c r="F579" s="31"/>
    </row>
    <row r="580" spans="1:6" s="80" customFormat="1" x14ac:dyDescent="0.25">
      <c r="A580" s="61"/>
      <c r="C580" s="30"/>
      <c r="D580" s="31"/>
      <c r="E580" s="31"/>
      <c r="F580" s="31"/>
    </row>
    <row r="581" spans="1:6" s="80" customFormat="1" x14ac:dyDescent="0.25">
      <c r="A581" s="61"/>
      <c r="C581" s="30"/>
      <c r="D581" s="31"/>
      <c r="E581" s="31"/>
      <c r="F581" s="31"/>
    </row>
    <row r="582" spans="1:6" s="80" customFormat="1" x14ac:dyDescent="0.25">
      <c r="A582" s="61"/>
      <c r="C582" s="30"/>
      <c r="D582" s="31"/>
      <c r="E582" s="31"/>
      <c r="F582" s="31"/>
    </row>
    <row r="583" spans="1:6" s="80" customFormat="1" x14ac:dyDescent="0.25">
      <c r="A583" s="61"/>
      <c r="C583" s="30"/>
      <c r="D583" s="31"/>
      <c r="E583" s="31"/>
      <c r="F583" s="31"/>
    </row>
    <row r="584" spans="1:6" s="80" customFormat="1" x14ac:dyDescent="0.25">
      <c r="A584" s="61"/>
      <c r="C584" s="30"/>
      <c r="D584" s="31"/>
      <c r="E584" s="31"/>
      <c r="F584" s="31"/>
    </row>
    <row r="585" spans="1:6" s="80" customFormat="1" x14ac:dyDescent="0.25">
      <c r="A585" s="61"/>
      <c r="C585" s="30"/>
      <c r="D585" s="31"/>
      <c r="E585" s="31"/>
      <c r="F585" s="31"/>
    </row>
    <row r="586" spans="1:6" s="80" customFormat="1" x14ac:dyDescent="0.25">
      <c r="A586" s="61"/>
      <c r="C586" s="30"/>
      <c r="D586" s="31"/>
      <c r="E586" s="31"/>
      <c r="F586" s="31"/>
    </row>
    <row r="587" spans="1:6" s="80" customFormat="1" x14ac:dyDescent="0.25">
      <c r="A587" s="61"/>
      <c r="C587" s="30"/>
      <c r="D587" s="31"/>
      <c r="E587" s="31"/>
      <c r="F587" s="31"/>
    </row>
    <row r="588" spans="1:6" s="80" customFormat="1" x14ac:dyDescent="0.25">
      <c r="A588" s="61"/>
      <c r="C588" s="30"/>
      <c r="D588" s="31"/>
      <c r="E588" s="31"/>
      <c r="F588" s="31"/>
    </row>
    <row r="589" spans="1:6" s="80" customFormat="1" x14ac:dyDescent="0.25">
      <c r="A589" s="61"/>
      <c r="C589" s="30"/>
      <c r="D589" s="31"/>
      <c r="E589" s="31"/>
      <c r="F589" s="31"/>
    </row>
    <row r="590" spans="1:6" s="80" customFormat="1" x14ac:dyDescent="0.25">
      <c r="A590" s="61"/>
      <c r="C590" s="30"/>
      <c r="D590" s="31"/>
      <c r="E590" s="31"/>
      <c r="F590" s="31"/>
    </row>
    <row r="591" spans="1:6" s="80" customFormat="1" x14ac:dyDescent="0.25">
      <c r="A591" s="61"/>
      <c r="C591" s="30"/>
      <c r="D591" s="31"/>
      <c r="E591" s="31"/>
      <c r="F591" s="31"/>
    </row>
    <row r="592" spans="1:6" s="80" customFormat="1" x14ac:dyDescent="0.25">
      <c r="A592" s="61"/>
      <c r="C592" s="30"/>
      <c r="D592" s="31"/>
      <c r="E592" s="31"/>
      <c r="F592" s="31"/>
    </row>
    <row r="593" spans="1:6" s="80" customFormat="1" x14ac:dyDescent="0.25">
      <c r="A593" s="61"/>
      <c r="C593" s="30"/>
      <c r="D593" s="31"/>
      <c r="E593" s="31"/>
      <c r="F593" s="31"/>
    </row>
    <row r="594" spans="1:6" s="80" customFormat="1" x14ac:dyDescent="0.25">
      <c r="A594" s="61"/>
      <c r="C594" s="30"/>
      <c r="D594" s="31"/>
      <c r="E594" s="31"/>
      <c r="F594" s="31"/>
    </row>
    <row r="595" spans="1:6" s="80" customFormat="1" x14ac:dyDescent="0.25">
      <c r="A595" s="61"/>
      <c r="C595" s="30"/>
      <c r="D595" s="31"/>
      <c r="E595" s="31"/>
      <c r="F595" s="31"/>
    </row>
    <row r="596" spans="1:6" s="80" customFormat="1" x14ac:dyDescent="0.25">
      <c r="A596" s="61"/>
      <c r="C596" s="30"/>
      <c r="D596" s="31"/>
      <c r="E596" s="31"/>
      <c r="F596" s="31"/>
    </row>
    <row r="597" spans="1:6" s="80" customFormat="1" x14ac:dyDescent="0.25">
      <c r="A597" s="61"/>
      <c r="C597" s="30"/>
      <c r="D597" s="31"/>
      <c r="E597" s="31"/>
      <c r="F597" s="31"/>
    </row>
    <row r="598" spans="1:6" s="80" customFormat="1" x14ac:dyDescent="0.25">
      <c r="A598" s="61"/>
      <c r="C598" s="30"/>
      <c r="D598" s="31"/>
      <c r="E598" s="31"/>
      <c r="F598" s="31"/>
    </row>
    <row r="599" spans="1:6" s="80" customFormat="1" x14ac:dyDescent="0.25">
      <c r="A599" s="61"/>
      <c r="C599" s="30"/>
      <c r="D599" s="31"/>
      <c r="E599" s="31"/>
      <c r="F599" s="31"/>
    </row>
    <row r="600" spans="1:6" s="80" customFormat="1" x14ac:dyDescent="0.25">
      <c r="A600" s="61"/>
      <c r="C600" s="30"/>
      <c r="D600" s="31"/>
      <c r="E600" s="31"/>
      <c r="F600" s="31"/>
    </row>
    <row r="601" spans="1:6" s="80" customFormat="1" x14ac:dyDescent="0.25">
      <c r="A601" s="61"/>
      <c r="C601" s="30"/>
      <c r="D601" s="31"/>
      <c r="E601" s="31"/>
      <c r="F601" s="31"/>
    </row>
    <row r="602" spans="1:6" s="80" customFormat="1" x14ac:dyDescent="0.25">
      <c r="A602" s="61"/>
      <c r="C602" s="30"/>
      <c r="D602" s="31"/>
      <c r="E602" s="31"/>
      <c r="F602" s="31"/>
    </row>
    <row r="603" spans="1:6" s="80" customFormat="1" x14ac:dyDescent="0.25">
      <c r="A603" s="61"/>
      <c r="C603" s="30"/>
      <c r="D603" s="31"/>
      <c r="E603" s="31"/>
      <c r="F603" s="31"/>
    </row>
    <row r="604" spans="1:6" s="80" customFormat="1" x14ac:dyDescent="0.25">
      <c r="A604" s="61"/>
      <c r="C604" s="30"/>
      <c r="D604" s="31"/>
      <c r="E604" s="31"/>
      <c r="F604" s="31"/>
    </row>
    <row r="605" spans="1:6" s="80" customFormat="1" x14ac:dyDescent="0.25">
      <c r="A605" s="61"/>
      <c r="C605" s="30"/>
      <c r="D605" s="31"/>
      <c r="E605" s="31"/>
      <c r="F605" s="31"/>
    </row>
    <row r="606" spans="1:6" s="80" customFormat="1" x14ac:dyDescent="0.25">
      <c r="A606" s="61"/>
      <c r="C606" s="30"/>
      <c r="D606" s="31"/>
      <c r="E606" s="31"/>
      <c r="F606" s="31"/>
    </row>
    <row r="607" spans="1:6" s="80" customFormat="1" x14ac:dyDescent="0.25">
      <c r="A607" s="61"/>
      <c r="C607" s="30"/>
      <c r="D607" s="31"/>
      <c r="E607" s="31"/>
      <c r="F607" s="31"/>
    </row>
    <row r="608" spans="1:6" s="80" customFormat="1" x14ac:dyDescent="0.25">
      <c r="A608" s="61"/>
      <c r="C608" s="30"/>
      <c r="D608" s="31"/>
      <c r="E608" s="31"/>
      <c r="F608" s="31"/>
    </row>
    <row r="609" spans="1:6" s="80" customFormat="1" x14ac:dyDescent="0.25">
      <c r="A609" s="61"/>
      <c r="C609" s="30"/>
      <c r="D609" s="31"/>
      <c r="E609" s="31"/>
      <c r="F609" s="31"/>
    </row>
    <row r="610" spans="1:6" s="80" customFormat="1" x14ac:dyDescent="0.25">
      <c r="A610" s="61"/>
      <c r="C610" s="30"/>
      <c r="D610" s="31"/>
      <c r="E610" s="31"/>
      <c r="F610" s="31"/>
    </row>
    <row r="611" spans="1:6" s="80" customFormat="1" x14ac:dyDescent="0.25">
      <c r="A611" s="61"/>
      <c r="C611" s="30"/>
      <c r="D611" s="31"/>
      <c r="E611" s="31"/>
      <c r="F611" s="31"/>
    </row>
    <row r="612" spans="1:6" s="80" customFormat="1" x14ac:dyDescent="0.25">
      <c r="A612" s="61"/>
      <c r="C612" s="30"/>
      <c r="D612" s="31"/>
      <c r="E612" s="31"/>
      <c r="F612" s="31"/>
    </row>
    <row r="613" spans="1:6" s="80" customFormat="1" x14ac:dyDescent="0.25">
      <c r="A613" s="61"/>
      <c r="C613" s="30"/>
      <c r="D613" s="31"/>
      <c r="E613" s="31"/>
      <c r="F613" s="31"/>
    </row>
    <row r="614" spans="1:6" s="80" customFormat="1" x14ac:dyDescent="0.25">
      <c r="A614" s="61"/>
      <c r="C614" s="30"/>
      <c r="D614" s="31"/>
      <c r="E614" s="31"/>
      <c r="F614" s="31"/>
    </row>
    <row r="615" spans="1:6" s="80" customFormat="1" x14ac:dyDescent="0.25">
      <c r="A615" s="61"/>
      <c r="C615" s="30"/>
      <c r="D615" s="31"/>
      <c r="E615" s="31"/>
      <c r="F615" s="31"/>
    </row>
    <row r="616" spans="1:6" s="80" customFormat="1" x14ac:dyDescent="0.25">
      <c r="A616" s="61"/>
      <c r="C616" s="30"/>
      <c r="D616" s="31"/>
      <c r="E616" s="31"/>
      <c r="F616" s="31"/>
    </row>
    <row r="617" spans="1:6" s="80" customFormat="1" x14ac:dyDescent="0.25">
      <c r="A617" s="61"/>
      <c r="C617" s="30"/>
      <c r="D617" s="31"/>
      <c r="E617" s="31"/>
      <c r="F617" s="31"/>
    </row>
    <row r="618" spans="1:6" s="80" customFormat="1" x14ac:dyDescent="0.25">
      <c r="A618" s="61"/>
      <c r="C618" s="30"/>
      <c r="D618" s="31"/>
      <c r="E618" s="31"/>
      <c r="F618" s="31"/>
    </row>
    <row r="619" spans="1:6" s="80" customFormat="1" x14ac:dyDescent="0.25">
      <c r="A619" s="61"/>
      <c r="C619" s="30"/>
      <c r="D619" s="31"/>
      <c r="E619" s="31"/>
      <c r="F619" s="31"/>
    </row>
    <row r="620" spans="1:6" s="80" customFormat="1" x14ac:dyDescent="0.25">
      <c r="A620" s="61"/>
      <c r="C620" s="30"/>
      <c r="D620" s="31"/>
      <c r="E620" s="31"/>
      <c r="F620" s="31"/>
    </row>
    <row r="621" spans="1:6" s="80" customFormat="1" x14ac:dyDescent="0.25">
      <c r="A621" s="61"/>
      <c r="C621" s="30"/>
      <c r="D621" s="31"/>
      <c r="E621" s="31"/>
      <c r="F621" s="31"/>
    </row>
    <row r="622" spans="1:6" s="80" customFormat="1" x14ac:dyDescent="0.25">
      <c r="A622" s="61"/>
      <c r="C622" s="30"/>
      <c r="D622" s="31"/>
      <c r="E622" s="31"/>
      <c r="F622" s="31"/>
    </row>
    <row r="623" spans="1:6" s="80" customFormat="1" x14ac:dyDescent="0.25">
      <c r="A623" s="61"/>
      <c r="C623" s="30"/>
      <c r="D623" s="31"/>
      <c r="E623" s="31"/>
      <c r="F623" s="31"/>
    </row>
    <row r="624" spans="1:6" s="80" customFormat="1" x14ac:dyDescent="0.25">
      <c r="A624" s="61"/>
      <c r="C624" s="30"/>
      <c r="D624" s="31"/>
      <c r="E624" s="31"/>
      <c r="F624" s="31"/>
    </row>
    <row r="625" spans="1:6" s="80" customFormat="1" x14ac:dyDescent="0.25">
      <c r="A625" s="61"/>
      <c r="C625" s="30"/>
      <c r="D625" s="31"/>
      <c r="E625" s="31"/>
      <c r="F625" s="31"/>
    </row>
    <row r="626" spans="1:6" s="80" customFormat="1" x14ac:dyDescent="0.25">
      <c r="A626" s="61"/>
      <c r="C626" s="30"/>
      <c r="D626" s="31"/>
      <c r="E626" s="31"/>
      <c r="F626" s="31"/>
    </row>
    <row r="627" spans="1:6" s="80" customFormat="1" x14ac:dyDescent="0.25">
      <c r="A627" s="61"/>
      <c r="C627" s="30"/>
      <c r="D627" s="31"/>
      <c r="E627" s="31"/>
      <c r="F627" s="31"/>
    </row>
    <row r="628" spans="1:6" s="80" customFormat="1" x14ac:dyDescent="0.25">
      <c r="A628" s="61"/>
      <c r="C628" s="30"/>
      <c r="D628" s="31"/>
      <c r="E628" s="31"/>
      <c r="F628" s="31"/>
    </row>
    <row r="629" spans="1:6" s="80" customFormat="1" x14ac:dyDescent="0.25">
      <c r="A629" s="61"/>
      <c r="C629" s="30"/>
      <c r="D629" s="31"/>
      <c r="E629" s="31"/>
      <c r="F629" s="31"/>
    </row>
    <row r="630" spans="1:6" s="80" customFormat="1" x14ac:dyDescent="0.25">
      <c r="A630" s="61"/>
      <c r="C630" s="30"/>
      <c r="D630" s="31"/>
      <c r="E630" s="31"/>
      <c r="F630" s="31"/>
    </row>
    <row r="631" spans="1:6" s="80" customFormat="1" x14ac:dyDescent="0.25">
      <c r="A631" s="61"/>
      <c r="C631" s="30"/>
      <c r="D631" s="31"/>
      <c r="E631" s="31"/>
      <c r="F631" s="31"/>
    </row>
    <row r="632" spans="1:6" s="80" customFormat="1" x14ac:dyDescent="0.25">
      <c r="A632" s="61"/>
      <c r="C632" s="30"/>
      <c r="D632" s="31"/>
      <c r="E632" s="31"/>
      <c r="F632" s="31"/>
    </row>
    <row r="633" spans="1:6" s="80" customFormat="1" x14ac:dyDescent="0.25">
      <c r="A633" s="61"/>
      <c r="C633" s="30"/>
      <c r="D633" s="31"/>
      <c r="E633" s="31"/>
      <c r="F633" s="31"/>
    </row>
    <row r="634" spans="1:6" s="80" customFormat="1" x14ac:dyDescent="0.25">
      <c r="A634" s="61"/>
      <c r="C634" s="30"/>
      <c r="D634" s="31"/>
      <c r="E634" s="31"/>
      <c r="F634" s="31"/>
    </row>
    <row r="635" spans="1:6" s="80" customFormat="1" x14ac:dyDescent="0.25">
      <c r="A635" s="61"/>
      <c r="C635" s="30"/>
      <c r="D635" s="31"/>
      <c r="E635" s="31"/>
      <c r="F635" s="31"/>
    </row>
    <row r="636" spans="1:6" s="80" customFormat="1" x14ac:dyDescent="0.25">
      <c r="A636" s="61"/>
      <c r="C636" s="30"/>
      <c r="D636" s="31"/>
      <c r="E636" s="31"/>
      <c r="F636" s="31"/>
    </row>
    <row r="637" spans="1:6" s="80" customFormat="1" x14ac:dyDescent="0.25">
      <c r="A637" s="61"/>
      <c r="C637" s="30"/>
      <c r="D637" s="31"/>
      <c r="E637" s="31"/>
      <c r="F637" s="31"/>
    </row>
    <row r="638" spans="1:6" s="80" customFormat="1" x14ac:dyDescent="0.25">
      <c r="A638" s="61"/>
      <c r="C638" s="30"/>
      <c r="D638" s="31"/>
      <c r="E638" s="31"/>
      <c r="F638" s="31"/>
    </row>
    <row r="639" spans="1:6" s="80" customFormat="1" x14ac:dyDescent="0.25">
      <c r="A639" s="61"/>
      <c r="C639" s="30"/>
      <c r="D639" s="31"/>
      <c r="E639" s="31"/>
      <c r="F639" s="31"/>
    </row>
    <row r="640" spans="1:6" s="80" customFormat="1" x14ac:dyDescent="0.25">
      <c r="A640" s="61"/>
      <c r="C640" s="30"/>
      <c r="D640" s="31"/>
      <c r="E640" s="31"/>
      <c r="F640" s="31"/>
    </row>
    <row r="641" spans="1:6" s="80" customFormat="1" x14ac:dyDescent="0.25">
      <c r="A641" s="61"/>
      <c r="C641" s="30"/>
      <c r="D641" s="31"/>
      <c r="E641" s="31"/>
      <c r="F641" s="31"/>
    </row>
    <row r="642" spans="1:6" s="80" customFormat="1" x14ac:dyDescent="0.25">
      <c r="A642" s="61"/>
      <c r="C642" s="30"/>
      <c r="D642" s="31"/>
      <c r="E642" s="31"/>
      <c r="F642" s="31"/>
    </row>
    <row r="643" spans="1:6" s="80" customFormat="1" x14ac:dyDescent="0.25">
      <c r="A643" s="61"/>
      <c r="C643" s="30"/>
      <c r="D643" s="31"/>
      <c r="E643" s="31"/>
      <c r="F643" s="31"/>
    </row>
    <row r="644" spans="1:6" s="80" customFormat="1" x14ac:dyDescent="0.25">
      <c r="A644" s="61"/>
      <c r="C644" s="30"/>
      <c r="D644" s="31"/>
      <c r="E644" s="31"/>
      <c r="F644" s="31"/>
    </row>
    <row r="645" spans="1:6" s="80" customFormat="1" x14ac:dyDescent="0.25">
      <c r="A645" s="61"/>
      <c r="C645" s="30"/>
      <c r="D645" s="31"/>
      <c r="E645" s="31"/>
      <c r="F645" s="31"/>
    </row>
    <row r="646" spans="1:6" s="80" customFormat="1" x14ac:dyDescent="0.25">
      <c r="A646" s="61"/>
      <c r="C646" s="30"/>
      <c r="D646" s="31"/>
      <c r="E646" s="31"/>
      <c r="F646" s="31"/>
    </row>
    <row r="647" spans="1:6" s="80" customFormat="1" x14ac:dyDescent="0.25">
      <c r="A647" s="61"/>
      <c r="C647" s="30"/>
      <c r="D647" s="31"/>
      <c r="E647" s="31"/>
      <c r="F647" s="31"/>
    </row>
    <row r="648" spans="1:6" s="80" customFormat="1" x14ac:dyDescent="0.25">
      <c r="A648" s="61"/>
      <c r="C648" s="30"/>
      <c r="D648" s="31"/>
      <c r="E648" s="31"/>
      <c r="F648" s="31"/>
    </row>
    <row r="649" spans="1:6" s="80" customFormat="1" x14ac:dyDescent="0.25">
      <c r="A649" s="61"/>
      <c r="C649" s="30"/>
      <c r="D649" s="31"/>
      <c r="E649" s="31"/>
      <c r="F649" s="31"/>
    </row>
    <row r="650" spans="1:6" s="80" customFormat="1" x14ac:dyDescent="0.25">
      <c r="A650" s="61"/>
      <c r="C650" s="30"/>
      <c r="D650" s="31"/>
      <c r="E650" s="31"/>
      <c r="F650" s="31"/>
    </row>
    <row r="651" spans="1:6" s="80" customFormat="1" x14ac:dyDescent="0.25">
      <c r="A651" s="61"/>
      <c r="C651" s="30"/>
      <c r="D651" s="31"/>
      <c r="E651" s="31"/>
      <c r="F651" s="31"/>
    </row>
    <row r="652" spans="1:6" s="80" customFormat="1" x14ac:dyDescent="0.25">
      <c r="A652" s="61"/>
      <c r="C652" s="30"/>
      <c r="D652" s="31"/>
      <c r="E652" s="31"/>
      <c r="F652" s="31"/>
    </row>
    <row r="653" spans="1:6" s="80" customFormat="1" x14ac:dyDescent="0.25">
      <c r="A653" s="61"/>
      <c r="C653" s="30"/>
      <c r="D653" s="31"/>
      <c r="E653" s="31"/>
      <c r="F653" s="31"/>
    </row>
    <row r="654" spans="1:6" s="80" customFormat="1" x14ac:dyDescent="0.25">
      <c r="A654" s="61"/>
      <c r="C654" s="30"/>
      <c r="D654" s="31"/>
      <c r="E654" s="31"/>
      <c r="F654" s="31"/>
    </row>
    <row r="655" spans="1:6" s="80" customFormat="1" x14ac:dyDescent="0.25">
      <c r="A655" s="61"/>
      <c r="C655" s="30"/>
      <c r="D655" s="31"/>
      <c r="E655" s="31"/>
      <c r="F655" s="31"/>
    </row>
    <row r="656" spans="1:6" s="80" customFormat="1" x14ac:dyDescent="0.25">
      <c r="A656" s="61"/>
      <c r="C656" s="30"/>
      <c r="D656" s="31"/>
      <c r="E656" s="31"/>
      <c r="F656" s="31"/>
    </row>
    <row r="657" spans="1:6" s="80" customFormat="1" x14ac:dyDescent="0.25">
      <c r="A657" s="61"/>
      <c r="C657" s="30"/>
      <c r="D657" s="31"/>
      <c r="E657" s="31"/>
      <c r="F657" s="31"/>
    </row>
    <row r="658" spans="1:6" s="80" customFormat="1" x14ac:dyDescent="0.25">
      <c r="A658" s="61"/>
      <c r="C658" s="30"/>
      <c r="D658" s="31"/>
      <c r="E658" s="31"/>
      <c r="F658" s="31"/>
    </row>
    <row r="659" spans="1:6" s="80" customFormat="1" x14ac:dyDescent="0.25">
      <c r="A659" s="61"/>
      <c r="C659" s="30"/>
      <c r="D659" s="31"/>
      <c r="E659" s="31"/>
      <c r="F659" s="31"/>
    </row>
    <row r="660" spans="1:6" s="80" customFormat="1" x14ac:dyDescent="0.25">
      <c r="A660" s="61"/>
      <c r="C660" s="30"/>
      <c r="D660" s="31"/>
      <c r="E660" s="31"/>
      <c r="F660" s="31"/>
    </row>
    <row r="661" spans="1:6" s="80" customFormat="1" x14ac:dyDescent="0.25">
      <c r="A661" s="61"/>
      <c r="C661" s="30"/>
      <c r="D661" s="31"/>
      <c r="E661" s="31"/>
      <c r="F661" s="31"/>
    </row>
    <row r="662" spans="1:6" s="80" customFormat="1" x14ac:dyDescent="0.25">
      <c r="A662" s="61"/>
      <c r="C662" s="30"/>
      <c r="D662" s="31"/>
      <c r="E662" s="31"/>
      <c r="F662" s="31"/>
    </row>
    <row r="663" spans="1:6" s="80" customFormat="1" x14ac:dyDescent="0.25">
      <c r="A663" s="61"/>
      <c r="C663" s="30"/>
      <c r="D663" s="31"/>
      <c r="E663" s="31"/>
      <c r="F663" s="31"/>
    </row>
    <row r="664" spans="1:6" s="80" customFormat="1" x14ac:dyDescent="0.25">
      <c r="A664" s="61"/>
      <c r="C664" s="30"/>
      <c r="D664" s="31"/>
      <c r="E664" s="31"/>
      <c r="F664" s="31"/>
    </row>
    <row r="665" spans="1:6" s="80" customFormat="1" x14ac:dyDescent="0.25">
      <c r="A665" s="61"/>
      <c r="C665" s="30"/>
      <c r="D665" s="31"/>
      <c r="E665" s="31"/>
      <c r="F665" s="31"/>
    </row>
    <row r="666" spans="1:6" s="80" customFormat="1" x14ac:dyDescent="0.25">
      <c r="A666" s="61"/>
      <c r="C666" s="30"/>
      <c r="D666" s="31"/>
      <c r="E666" s="31"/>
      <c r="F666" s="31"/>
    </row>
    <row r="667" spans="1:6" s="80" customFormat="1" x14ac:dyDescent="0.25">
      <c r="A667" s="61"/>
      <c r="C667" s="30"/>
      <c r="D667" s="31"/>
      <c r="E667" s="31"/>
      <c r="F667" s="31"/>
    </row>
    <row r="668" spans="1:6" s="80" customFormat="1" x14ac:dyDescent="0.25">
      <c r="A668" s="61"/>
      <c r="C668" s="30"/>
      <c r="D668" s="31"/>
      <c r="E668" s="31"/>
      <c r="F668" s="31"/>
    </row>
    <row r="669" spans="1:6" s="80" customFormat="1" x14ac:dyDescent="0.25">
      <c r="A669" s="61"/>
      <c r="C669" s="30"/>
      <c r="D669" s="31"/>
      <c r="E669" s="31"/>
      <c r="F669" s="31"/>
    </row>
    <row r="670" spans="1:6" s="80" customFormat="1" x14ac:dyDescent="0.25">
      <c r="A670" s="61"/>
      <c r="C670" s="30"/>
      <c r="D670" s="31"/>
      <c r="E670" s="31"/>
      <c r="F670" s="31"/>
    </row>
    <row r="671" spans="1:6" s="80" customFormat="1" x14ac:dyDescent="0.25">
      <c r="A671" s="61"/>
      <c r="C671" s="30"/>
      <c r="D671" s="31"/>
      <c r="E671" s="31"/>
      <c r="F671" s="31"/>
    </row>
    <row r="672" spans="1:6" s="80" customFormat="1" x14ac:dyDescent="0.25">
      <c r="A672" s="61"/>
      <c r="C672" s="30"/>
      <c r="D672" s="31"/>
      <c r="E672" s="31"/>
      <c r="F672" s="31"/>
    </row>
    <row r="673" spans="1:6" s="80" customFormat="1" x14ac:dyDescent="0.25">
      <c r="A673" s="61"/>
      <c r="C673" s="30"/>
      <c r="D673" s="31"/>
      <c r="E673" s="31"/>
      <c r="F673" s="31"/>
    </row>
    <row r="674" spans="1:6" s="80" customFormat="1" x14ac:dyDescent="0.25">
      <c r="A674" s="61"/>
      <c r="C674" s="30"/>
      <c r="D674" s="31"/>
      <c r="E674" s="31"/>
      <c r="F674" s="31"/>
    </row>
    <row r="675" spans="1:6" s="80" customFormat="1" x14ac:dyDescent="0.25">
      <c r="A675" s="61"/>
      <c r="C675" s="30"/>
      <c r="D675" s="31"/>
      <c r="E675" s="31"/>
      <c r="F675" s="31"/>
    </row>
    <row r="676" spans="1:6" s="80" customFormat="1" x14ac:dyDescent="0.25">
      <c r="A676" s="61"/>
      <c r="C676" s="30"/>
      <c r="D676" s="31"/>
      <c r="E676" s="31"/>
      <c r="F676" s="31"/>
    </row>
    <row r="677" spans="1:6" s="80" customFormat="1" x14ac:dyDescent="0.25">
      <c r="A677" s="61"/>
      <c r="C677" s="30"/>
      <c r="D677" s="31"/>
      <c r="E677" s="31"/>
      <c r="F677" s="31"/>
    </row>
    <row r="678" spans="1:6" s="80" customFormat="1" x14ac:dyDescent="0.25">
      <c r="A678" s="61"/>
      <c r="C678" s="30"/>
      <c r="D678" s="31"/>
      <c r="E678" s="31"/>
      <c r="F678" s="31"/>
    </row>
    <row r="679" spans="1:6" s="80" customFormat="1" x14ac:dyDescent="0.25">
      <c r="A679" s="61"/>
      <c r="C679" s="30"/>
      <c r="D679" s="31"/>
      <c r="E679" s="31"/>
      <c r="F679" s="31"/>
    </row>
    <row r="680" spans="1:6" s="80" customFormat="1" x14ac:dyDescent="0.25">
      <c r="A680" s="61"/>
      <c r="C680" s="30"/>
      <c r="D680" s="31"/>
      <c r="E680" s="31"/>
      <c r="F680" s="31"/>
    </row>
    <row r="681" spans="1:6" s="80" customFormat="1" x14ac:dyDescent="0.25">
      <c r="A681" s="61"/>
      <c r="C681" s="30"/>
      <c r="D681" s="31"/>
      <c r="E681" s="31"/>
      <c r="F681" s="31"/>
    </row>
    <row r="682" spans="1:6" s="80" customFormat="1" x14ac:dyDescent="0.25">
      <c r="A682" s="61"/>
      <c r="C682" s="30"/>
      <c r="D682" s="31"/>
      <c r="E682" s="31"/>
      <c r="F682" s="31"/>
    </row>
    <row r="683" spans="1:6" s="80" customFormat="1" x14ac:dyDescent="0.25">
      <c r="A683" s="61"/>
      <c r="C683" s="30"/>
      <c r="D683" s="31"/>
      <c r="E683" s="31"/>
      <c r="F683" s="31"/>
    </row>
    <row r="684" spans="1:6" s="80" customFormat="1" x14ac:dyDescent="0.25">
      <c r="A684" s="61"/>
      <c r="C684" s="30"/>
      <c r="D684" s="31"/>
      <c r="E684" s="31"/>
      <c r="F684" s="31"/>
    </row>
    <row r="685" spans="1:6" s="80" customFormat="1" x14ac:dyDescent="0.25">
      <c r="A685" s="61"/>
      <c r="C685" s="30"/>
      <c r="D685" s="31"/>
      <c r="E685" s="31"/>
      <c r="F685" s="31"/>
    </row>
    <row r="686" spans="1:6" s="80" customFormat="1" x14ac:dyDescent="0.25">
      <c r="A686" s="61"/>
      <c r="C686" s="30"/>
      <c r="D686" s="31"/>
      <c r="E686" s="31"/>
      <c r="F686" s="31"/>
    </row>
    <row r="687" spans="1:6" s="80" customFormat="1" x14ac:dyDescent="0.25">
      <c r="A687" s="61"/>
      <c r="C687" s="30"/>
      <c r="D687" s="31"/>
      <c r="E687" s="31"/>
      <c r="F687" s="31"/>
    </row>
    <row r="688" spans="1:6" s="80" customFormat="1" x14ac:dyDescent="0.25">
      <c r="A688" s="61"/>
      <c r="C688" s="30"/>
      <c r="D688" s="31"/>
      <c r="E688" s="31"/>
      <c r="F688" s="31"/>
    </row>
    <row r="689" spans="1:6" s="80" customFormat="1" x14ac:dyDescent="0.25">
      <c r="A689" s="61"/>
      <c r="C689" s="30"/>
      <c r="D689" s="31"/>
      <c r="E689" s="31"/>
      <c r="F689" s="31"/>
    </row>
    <row r="690" spans="1:6" s="80" customFormat="1" x14ac:dyDescent="0.25">
      <c r="A690" s="61"/>
      <c r="C690" s="30"/>
      <c r="D690" s="31"/>
      <c r="E690" s="31"/>
      <c r="F690" s="31"/>
    </row>
    <row r="691" spans="1:6" s="80" customFormat="1" x14ac:dyDescent="0.25">
      <c r="A691" s="61"/>
      <c r="C691" s="30"/>
      <c r="D691" s="31"/>
      <c r="E691" s="31"/>
      <c r="F691" s="31"/>
    </row>
    <row r="692" spans="1:6" s="80" customFormat="1" x14ac:dyDescent="0.25">
      <c r="A692" s="61"/>
      <c r="C692" s="30"/>
      <c r="D692" s="31"/>
      <c r="E692" s="31"/>
      <c r="F692" s="31"/>
    </row>
    <row r="693" spans="1:6" s="80" customFormat="1" x14ac:dyDescent="0.25">
      <c r="A693" s="61"/>
      <c r="C693" s="30"/>
      <c r="D693" s="31"/>
      <c r="E693" s="31"/>
      <c r="F693" s="31"/>
    </row>
    <row r="694" spans="1:6" s="80" customFormat="1" x14ac:dyDescent="0.25">
      <c r="A694" s="61"/>
      <c r="C694" s="30"/>
      <c r="D694" s="31"/>
      <c r="E694" s="31"/>
      <c r="F694" s="31"/>
    </row>
    <row r="695" spans="1:6" s="80" customFormat="1" x14ac:dyDescent="0.25">
      <c r="A695" s="61"/>
      <c r="C695" s="30"/>
      <c r="D695" s="31"/>
      <c r="E695" s="31"/>
      <c r="F695" s="31"/>
    </row>
    <row r="696" spans="1:6" s="80" customFormat="1" x14ac:dyDescent="0.25">
      <c r="A696" s="61"/>
      <c r="C696" s="30"/>
      <c r="D696" s="31"/>
      <c r="E696" s="31"/>
      <c r="F696" s="31"/>
    </row>
    <row r="697" spans="1:6" s="80" customFormat="1" x14ac:dyDescent="0.25">
      <c r="A697" s="61"/>
      <c r="C697" s="30"/>
      <c r="D697" s="31"/>
      <c r="E697" s="31"/>
      <c r="F697" s="31"/>
    </row>
    <row r="698" spans="1:6" s="80" customFormat="1" x14ac:dyDescent="0.25">
      <c r="A698" s="61"/>
      <c r="C698" s="30"/>
      <c r="D698" s="31"/>
      <c r="E698" s="31"/>
      <c r="F698" s="31"/>
    </row>
    <row r="699" spans="1:6" s="80" customFormat="1" x14ac:dyDescent="0.25">
      <c r="A699" s="61"/>
      <c r="C699" s="30"/>
      <c r="D699" s="31"/>
      <c r="E699" s="31"/>
      <c r="F699" s="31"/>
    </row>
    <row r="700" spans="1:6" s="80" customFormat="1" x14ac:dyDescent="0.25">
      <c r="A700" s="61"/>
      <c r="C700" s="30"/>
      <c r="D700" s="31"/>
      <c r="E700" s="31"/>
      <c r="F700" s="31"/>
    </row>
    <row r="701" spans="1:6" s="80" customFormat="1" x14ac:dyDescent="0.25">
      <c r="A701" s="61"/>
      <c r="C701" s="30"/>
      <c r="D701" s="31"/>
      <c r="E701" s="31"/>
      <c r="F701" s="31"/>
    </row>
    <row r="702" spans="1:6" s="80" customFormat="1" x14ac:dyDescent="0.25">
      <c r="A702" s="61"/>
      <c r="C702" s="30"/>
      <c r="D702" s="31"/>
      <c r="E702" s="31"/>
      <c r="F702" s="31"/>
    </row>
    <row r="703" spans="1:6" s="80" customFormat="1" x14ac:dyDescent="0.25">
      <c r="A703" s="61"/>
      <c r="C703" s="30"/>
      <c r="D703" s="31"/>
      <c r="E703" s="31"/>
      <c r="F703" s="31"/>
    </row>
    <row r="704" spans="1:6" s="80" customFormat="1" x14ac:dyDescent="0.25">
      <c r="A704" s="61"/>
      <c r="C704" s="30"/>
      <c r="D704" s="31"/>
      <c r="E704" s="31"/>
      <c r="F704" s="31"/>
    </row>
    <row r="705" spans="1:6" s="80" customFormat="1" x14ac:dyDescent="0.25">
      <c r="A705" s="61"/>
      <c r="C705" s="30"/>
      <c r="D705" s="31"/>
      <c r="E705" s="31"/>
      <c r="F705" s="31"/>
    </row>
    <row r="706" spans="1:6" s="80" customFormat="1" x14ac:dyDescent="0.25">
      <c r="A706" s="61"/>
      <c r="C706" s="30"/>
      <c r="D706" s="31"/>
      <c r="E706" s="31"/>
      <c r="F706" s="31"/>
    </row>
    <row r="707" spans="1:6" s="80" customFormat="1" x14ac:dyDescent="0.25">
      <c r="A707" s="61"/>
      <c r="C707" s="30"/>
      <c r="D707" s="31"/>
      <c r="E707" s="31"/>
      <c r="F707" s="31"/>
    </row>
    <row r="708" spans="1:6" s="80" customFormat="1" x14ac:dyDescent="0.25">
      <c r="A708" s="61"/>
      <c r="C708" s="30"/>
      <c r="D708" s="31"/>
      <c r="E708" s="31"/>
      <c r="F708" s="31"/>
    </row>
    <row r="709" spans="1:6" s="80" customFormat="1" x14ac:dyDescent="0.25">
      <c r="A709" s="61"/>
      <c r="C709" s="30"/>
      <c r="D709" s="31"/>
      <c r="E709" s="31"/>
      <c r="F709" s="31"/>
    </row>
    <row r="710" spans="1:6" s="80" customFormat="1" x14ac:dyDescent="0.25">
      <c r="A710" s="61"/>
      <c r="C710" s="30"/>
      <c r="D710" s="31"/>
      <c r="E710" s="31"/>
      <c r="F710" s="31"/>
    </row>
    <row r="711" spans="1:6" s="80" customFormat="1" x14ac:dyDescent="0.25">
      <c r="A711" s="61"/>
      <c r="C711" s="30"/>
      <c r="D711" s="31"/>
      <c r="E711" s="31"/>
      <c r="F711" s="31"/>
    </row>
    <row r="712" spans="1:6" s="80" customFormat="1" x14ac:dyDescent="0.25">
      <c r="A712" s="61"/>
      <c r="C712" s="30"/>
      <c r="D712" s="31"/>
      <c r="E712" s="31"/>
      <c r="F712" s="31"/>
    </row>
    <row r="713" spans="1:6" s="80" customFormat="1" x14ac:dyDescent="0.25">
      <c r="A713" s="61"/>
      <c r="C713" s="30"/>
      <c r="D713" s="31"/>
      <c r="E713" s="31"/>
      <c r="F713" s="31"/>
    </row>
    <row r="714" spans="1:6" s="80" customFormat="1" x14ac:dyDescent="0.25">
      <c r="A714" s="61"/>
      <c r="C714" s="30"/>
      <c r="D714" s="31"/>
      <c r="E714" s="31"/>
      <c r="F714" s="31"/>
    </row>
    <row r="715" spans="1:6" s="80" customFormat="1" x14ac:dyDescent="0.25">
      <c r="A715" s="61"/>
      <c r="C715" s="30"/>
      <c r="D715" s="31"/>
      <c r="E715" s="31"/>
      <c r="F715" s="31"/>
    </row>
    <row r="716" spans="1:6" s="80" customFormat="1" x14ac:dyDescent="0.25">
      <c r="A716" s="61"/>
      <c r="C716" s="30"/>
      <c r="D716" s="31"/>
      <c r="E716" s="31"/>
      <c r="F716" s="31"/>
    </row>
    <row r="717" spans="1:6" s="80" customFormat="1" x14ac:dyDescent="0.25">
      <c r="A717" s="61"/>
      <c r="C717" s="30"/>
      <c r="D717" s="31"/>
      <c r="E717" s="31"/>
      <c r="F717" s="31"/>
    </row>
    <row r="718" spans="1:6" s="80" customFormat="1" x14ac:dyDescent="0.25">
      <c r="A718" s="61"/>
      <c r="C718" s="30"/>
      <c r="D718" s="31"/>
      <c r="E718" s="31"/>
      <c r="F718" s="31"/>
    </row>
    <row r="719" spans="1:6" s="80" customFormat="1" x14ac:dyDescent="0.25">
      <c r="A719" s="61"/>
      <c r="C719" s="30"/>
      <c r="D719" s="31"/>
      <c r="E719" s="31"/>
      <c r="F719" s="31"/>
    </row>
    <row r="720" spans="1:6" s="80" customFormat="1" x14ac:dyDescent="0.25">
      <c r="A720" s="61"/>
      <c r="C720" s="30"/>
      <c r="D720" s="31"/>
      <c r="E720" s="31"/>
      <c r="F720" s="31"/>
    </row>
    <row r="721" spans="1:6" s="80" customFormat="1" x14ac:dyDescent="0.25">
      <c r="A721" s="61"/>
      <c r="C721" s="30"/>
      <c r="D721" s="31"/>
      <c r="E721" s="31"/>
      <c r="F721" s="31"/>
    </row>
    <row r="722" spans="1:6" s="80" customFormat="1" x14ac:dyDescent="0.25">
      <c r="A722" s="61"/>
      <c r="C722" s="30"/>
      <c r="D722" s="31"/>
      <c r="E722" s="31"/>
      <c r="F722" s="31"/>
    </row>
    <row r="723" spans="1:6" s="80" customFormat="1" x14ac:dyDescent="0.25">
      <c r="A723" s="61"/>
      <c r="C723" s="30"/>
      <c r="D723" s="31"/>
      <c r="E723" s="31"/>
      <c r="F723" s="31"/>
    </row>
    <row r="724" spans="1:6" s="80" customFormat="1" x14ac:dyDescent="0.25">
      <c r="A724" s="61"/>
      <c r="C724" s="30"/>
      <c r="D724" s="31"/>
      <c r="E724" s="31"/>
      <c r="F724" s="31"/>
    </row>
    <row r="725" spans="1:6" s="80" customFormat="1" x14ac:dyDescent="0.25">
      <c r="A725" s="61"/>
      <c r="C725" s="30"/>
      <c r="D725" s="31"/>
      <c r="E725" s="31"/>
      <c r="F725" s="31"/>
    </row>
    <row r="726" spans="1:6" s="80" customFormat="1" x14ac:dyDescent="0.25">
      <c r="A726" s="61"/>
      <c r="C726" s="30"/>
      <c r="D726" s="31"/>
      <c r="E726" s="31"/>
      <c r="F726" s="31"/>
    </row>
    <row r="727" spans="1:6" s="80" customFormat="1" x14ac:dyDescent="0.25">
      <c r="A727" s="61"/>
      <c r="C727" s="30"/>
      <c r="D727" s="31"/>
      <c r="E727" s="31"/>
      <c r="F727" s="31"/>
    </row>
    <row r="728" spans="1:6" s="80" customFormat="1" x14ac:dyDescent="0.25">
      <c r="A728" s="61"/>
      <c r="C728" s="30"/>
      <c r="D728" s="31"/>
      <c r="E728" s="31"/>
      <c r="F728" s="31"/>
    </row>
    <row r="729" spans="1:6" s="80" customFormat="1" x14ac:dyDescent="0.25">
      <c r="A729" s="61"/>
      <c r="C729" s="30"/>
      <c r="D729" s="31"/>
      <c r="E729" s="31"/>
      <c r="F729" s="31"/>
    </row>
    <row r="730" spans="1:6" s="80" customFormat="1" x14ac:dyDescent="0.25">
      <c r="A730" s="61"/>
      <c r="C730" s="30"/>
      <c r="D730" s="31"/>
      <c r="E730" s="31"/>
      <c r="F730" s="31"/>
    </row>
    <row r="731" spans="1:6" s="80" customFormat="1" x14ac:dyDescent="0.25">
      <c r="A731" s="61"/>
      <c r="C731" s="30"/>
      <c r="D731" s="31"/>
      <c r="E731" s="31"/>
      <c r="F731" s="31"/>
    </row>
    <row r="732" spans="1:6" s="80" customFormat="1" x14ac:dyDescent="0.25">
      <c r="A732" s="61"/>
      <c r="C732" s="30"/>
      <c r="D732" s="31"/>
      <c r="E732" s="31"/>
      <c r="F732" s="31"/>
    </row>
    <row r="733" spans="1:6" s="80" customFormat="1" x14ac:dyDescent="0.25">
      <c r="A733" s="61"/>
      <c r="C733" s="30"/>
      <c r="D733" s="31"/>
      <c r="E733" s="31"/>
      <c r="F733" s="31"/>
    </row>
    <row r="734" spans="1:6" s="80" customFormat="1" x14ac:dyDescent="0.25">
      <c r="A734" s="61"/>
      <c r="C734" s="30"/>
      <c r="D734" s="31"/>
      <c r="E734" s="31"/>
      <c r="F734" s="31"/>
    </row>
    <row r="735" spans="1:6" s="80" customFormat="1" x14ac:dyDescent="0.25">
      <c r="A735" s="61"/>
      <c r="C735" s="30"/>
      <c r="D735" s="31"/>
      <c r="E735" s="31"/>
      <c r="F735" s="31"/>
    </row>
    <row r="736" spans="1:6" s="80" customFormat="1" x14ac:dyDescent="0.25">
      <c r="A736" s="61"/>
      <c r="C736" s="30"/>
      <c r="D736" s="31"/>
      <c r="E736" s="31"/>
      <c r="F736" s="31"/>
    </row>
    <row r="737" spans="1:6" s="80" customFormat="1" x14ac:dyDescent="0.25">
      <c r="A737" s="61"/>
      <c r="C737" s="30"/>
      <c r="D737" s="31"/>
      <c r="E737" s="31"/>
      <c r="F737" s="31"/>
    </row>
    <row r="738" spans="1:6" s="80" customFormat="1" x14ac:dyDescent="0.25">
      <c r="A738" s="61"/>
      <c r="C738" s="30"/>
      <c r="D738" s="31"/>
      <c r="E738" s="31"/>
      <c r="F738" s="31"/>
    </row>
    <row r="739" spans="1:6" s="80" customFormat="1" x14ac:dyDescent="0.25">
      <c r="A739" s="61"/>
      <c r="C739" s="30"/>
      <c r="D739" s="31"/>
      <c r="E739" s="31"/>
      <c r="F739" s="31"/>
    </row>
    <row r="740" spans="1:6" s="80" customFormat="1" x14ac:dyDescent="0.25">
      <c r="A740" s="61"/>
      <c r="C740" s="30"/>
      <c r="D740" s="31"/>
      <c r="E740" s="31"/>
      <c r="F740" s="31"/>
    </row>
    <row r="741" spans="1:6" s="80" customFormat="1" x14ac:dyDescent="0.25">
      <c r="A741" s="61"/>
      <c r="C741" s="30"/>
      <c r="D741" s="31"/>
      <c r="E741" s="31"/>
      <c r="F741" s="31"/>
    </row>
    <row r="742" spans="1:6" s="80" customFormat="1" x14ac:dyDescent="0.25">
      <c r="A742" s="61"/>
      <c r="C742" s="30"/>
      <c r="D742" s="31"/>
      <c r="E742" s="31"/>
      <c r="F742" s="31"/>
    </row>
    <row r="743" spans="1:6" s="80" customFormat="1" x14ac:dyDescent="0.25">
      <c r="A743" s="61"/>
      <c r="C743" s="30"/>
      <c r="D743" s="31"/>
      <c r="E743" s="31"/>
      <c r="F743" s="31"/>
    </row>
    <row r="744" spans="1:6" s="80" customFormat="1" x14ac:dyDescent="0.25">
      <c r="A744" s="61"/>
      <c r="C744" s="30"/>
      <c r="D744" s="31"/>
      <c r="E744" s="31"/>
      <c r="F744" s="31"/>
    </row>
    <row r="745" spans="1:6" s="80" customFormat="1" x14ac:dyDescent="0.25">
      <c r="A745" s="61"/>
      <c r="C745" s="30"/>
      <c r="D745" s="31"/>
      <c r="E745" s="31"/>
      <c r="F745" s="31"/>
    </row>
    <row r="746" spans="1:6" s="80" customFormat="1" x14ac:dyDescent="0.25">
      <c r="A746" s="61"/>
      <c r="C746" s="30"/>
      <c r="D746" s="31"/>
      <c r="E746" s="31"/>
      <c r="F746" s="31"/>
    </row>
    <row r="747" spans="1:6" s="80" customFormat="1" x14ac:dyDescent="0.25">
      <c r="A747" s="61"/>
      <c r="C747" s="30"/>
      <c r="D747" s="31"/>
      <c r="E747" s="31"/>
      <c r="F747" s="31"/>
    </row>
    <row r="748" spans="1:6" s="80" customFormat="1" x14ac:dyDescent="0.25">
      <c r="A748" s="61"/>
      <c r="C748" s="30"/>
      <c r="D748" s="31"/>
      <c r="E748" s="31"/>
      <c r="F748" s="31"/>
    </row>
    <row r="749" spans="1:6" s="80" customFormat="1" x14ac:dyDescent="0.25">
      <c r="A749" s="61"/>
      <c r="C749" s="30"/>
      <c r="D749" s="31"/>
      <c r="E749" s="31"/>
      <c r="F749" s="31"/>
    </row>
    <row r="750" spans="1:6" s="80" customFormat="1" x14ac:dyDescent="0.25">
      <c r="A750" s="61"/>
      <c r="C750" s="30"/>
      <c r="D750" s="31"/>
      <c r="E750" s="31"/>
      <c r="F750" s="31"/>
    </row>
    <row r="751" spans="1:6" s="80" customFormat="1" x14ac:dyDescent="0.25">
      <c r="A751" s="61"/>
      <c r="C751" s="30"/>
      <c r="D751" s="31"/>
      <c r="E751" s="31"/>
      <c r="F751" s="31"/>
    </row>
    <row r="752" spans="1:6" s="80" customFormat="1" x14ac:dyDescent="0.25">
      <c r="A752" s="61"/>
      <c r="C752" s="30"/>
      <c r="D752" s="31"/>
      <c r="E752" s="31"/>
      <c r="F752" s="31"/>
    </row>
    <row r="753" spans="1:6" s="80" customFormat="1" x14ac:dyDescent="0.25">
      <c r="A753" s="61"/>
      <c r="C753" s="30"/>
      <c r="D753" s="31"/>
      <c r="E753" s="31"/>
      <c r="F753" s="31"/>
    </row>
    <row r="754" spans="1:6" s="80" customFormat="1" x14ac:dyDescent="0.25">
      <c r="A754" s="61"/>
      <c r="C754" s="30"/>
      <c r="D754" s="31"/>
      <c r="E754" s="31"/>
      <c r="F754" s="31"/>
    </row>
    <row r="755" spans="1:6" s="80" customFormat="1" x14ac:dyDescent="0.25">
      <c r="A755" s="61"/>
      <c r="C755" s="30"/>
      <c r="D755" s="31"/>
      <c r="E755" s="31"/>
      <c r="F755" s="31"/>
    </row>
    <row r="756" spans="1:6" s="80" customFormat="1" x14ac:dyDescent="0.25">
      <c r="A756" s="61"/>
      <c r="C756" s="30"/>
      <c r="D756" s="31"/>
      <c r="E756" s="31"/>
      <c r="F756" s="31"/>
    </row>
    <row r="757" spans="1:6" s="80" customFormat="1" x14ac:dyDescent="0.25">
      <c r="A757" s="61"/>
      <c r="C757" s="30"/>
      <c r="D757" s="31"/>
      <c r="E757" s="31"/>
      <c r="F757" s="31"/>
    </row>
    <row r="758" spans="1:6" s="80" customFormat="1" x14ac:dyDescent="0.25">
      <c r="A758" s="61"/>
      <c r="C758" s="30"/>
      <c r="D758" s="31"/>
      <c r="E758" s="31"/>
      <c r="F758" s="31"/>
    </row>
    <row r="759" spans="1:6" s="80" customFormat="1" x14ac:dyDescent="0.25">
      <c r="A759" s="61"/>
      <c r="C759" s="30"/>
      <c r="D759" s="31"/>
      <c r="E759" s="31"/>
      <c r="F759" s="31"/>
    </row>
    <row r="760" spans="1:6" s="80" customFormat="1" x14ac:dyDescent="0.25">
      <c r="A760" s="61"/>
      <c r="C760" s="30"/>
      <c r="D760" s="31"/>
      <c r="E760" s="31"/>
      <c r="F760" s="31"/>
    </row>
    <row r="761" spans="1:6" s="80" customFormat="1" x14ac:dyDescent="0.25">
      <c r="A761" s="61"/>
      <c r="C761" s="30"/>
      <c r="D761" s="31"/>
      <c r="E761" s="31"/>
      <c r="F761" s="31"/>
    </row>
    <row r="762" spans="1:6" s="80" customFormat="1" x14ac:dyDescent="0.25">
      <c r="A762" s="61"/>
      <c r="C762" s="30"/>
      <c r="D762" s="31"/>
      <c r="E762" s="31"/>
      <c r="F762" s="31"/>
    </row>
    <row r="763" spans="1:6" s="80" customFormat="1" x14ac:dyDescent="0.25">
      <c r="A763" s="61"/>
      <c r="C763" s="30"/>
      <c r="D763" s="31"/>
      <c r="E763" s="31"/>
      <c r="F763" s="31"/>
    </row>
    <row r="764" spans="1:6" s="80" customFormat="1" x14ac:dyDescent="0.25">
      <c r="A764" s="61"/>
      <c r="C764" s="30"/>
      <c r="D764" s="31"/>
      <c r="E764" s="31"/>
      <c r="F764" s="31"/>
    </row>
    <row r="765" spans="1:6" s="80" customFormat="1" x14ac:dyDescent="0.25">
      <c r="A765" s="61"/>
      <c r="C765" s="30"/>
      <c r="D765" s="31"/>
      <c r="E765" s="31"/>
      <c r="F765" s="31"/>
    </row>
    <row r="766" spans="1:6" s="80" customFormat="1" x14ac:dyDescent="0.25">
      <c r="A766" s="61"/>
      <c r="C766" s="30"/>
      <c r="D766" s="31"/>
      <c r="E766" s="31"/>
      <c r="F766" s="31"/>
    </row>
    <row r="767" spans="1:6" s="80" customFormat="1" x14ac:dyDescent="0.25">
      <c r="A767" s="61"/>
      <c r="C767" s="30"/>
      <c r="D767" s="31"/>
      <c r="E767" s="31"/>
      <c r="F767" s="31"/>
    </row>
    <row r="768" spans="1:6" s="80" customFormat="1" x14ac:dyDescent="0.25">
      <c r="A768" s="61"/>
      <c r="C768" s="30"/>
      <c r="D768" s="31"/>
      <c r="E768" s="31"/>
      <c r="F768" s="31"/>
    </row>
    <row r="769" spans="1:6" s="80" customFormat="1" x14ac:dyDescent="0.25">
      <c r="A769" s="61"/>
      <c r="C769" s="30"/>
      <c r="D769" s="31"/>
      <c r="E769" s="31"/>
      <c r="F769" s="31"/>
    </row>
    <row r="770" spans="1:6" s="80" customFormat="1" x14ac:dyDescent="0.25">
      <c r="A770" s="61"/>
      <c r="C770" s="30"/>
      <c r="D770" s="31"/>
      <c r="E770" s="31"/>
      <c r="F770" s="31"/>
    </row>
    <row r="771" spans="1:6" s="80" customFormat="1" x14ac:dyDescent="0.25">
      <c r="A771" s="61"/>
      <c r="C771" s="30"/>
      <c r="D771" s="31"/>
      <c r="E771" s="31"/>
      <c r="F771" s="31"/>
    </row>
    <row r="772" spans="1:6" s="80" customFormat="1" x14ac:dyDescent="0.25">
      <c r="A772" s="61"/>
      <c r="C772" s="30"/>
      <c r="D772" s="31"/>
      <c r="E772" s="31"/>
      <c r="F772" s="31"/>
    </row>
    <row r="773" spans="1:6" s="80" customFormat="1" x14ac:dyDescent="0.25">
      <c r="A773" s="61"/>
      <c r="C773" s="30"/>
      <c r="D773" s="31"/>
      <c r="E773" s="31"/>
      <c r="F773" s="31"/>
    </row>
    <row r="774" spans="1:6" s="80" customFormat="1" x14ac:dyDescent="0.25">
      <c r="A774" s="61"/>
      <c r="C774" s="30"/>
      <c r="D774" s="31"/>
      <c r="E774" s="31"/>
      <c r="F774" s="31"/>
    </row>
    <row r="775" spans="1:6" s="80" customFormat="1" x14ac:dyDescent="0.25">
      <c r="A775" s="61"/>
      <c r="C775" s="30"/>
      <c r="D775" s="31"/>
      <c r="E775" s="31"/>
      <c r="F775" s="31"/>
    </row>
    <row r="776" spans="1:6" s="80" customFormat="1" x14ac:dyDescent="0.25">
      <c r="A776" s="61"/>
      <c r="C776" s="30"/>
      <c r="D776" s="31"/>
      <c r="E776" s="31"/>
      <c r="F776" s="31"/>
    </row>
    <row r="777" spans="1:6" s="80" customFormat="1" x14ac:dyDescent="0.25">
      <c r="A777" s="61"/>
      <c r="C777" s="30"/>
      <c r="D777" s="31"/>
      <c r="E777" s="31"/>
      <c r="F777" s="31"/>
    </row>
    <row r="778" spans="1:6" s="80" customFormat="1" x14ac:dyDescent="0.25">
      <c r="A778" s="61"/>
      <c r="C778" s="30"/>
      <c r="D778" s="31"/>
      <c r="E778" s="31"/>
      <c r="F778" s="31"/>
    </row>
    <row r="779" spans="1:6" s="80" customFormat="1" x14ac:dyDescent="0.25">
      <c r="A779" s="61"/>
      <c r="C779" s="30"/>
      <c r="D779" s="31"/>
      <c r="E779" s="31"/>
      <c r="F779" s="31"/>
    </row>
    <row r="780" spans="1:6" s="80" customFormat="1" x14ac:dyDescent="0.25">
      <c r="A780" s="61"/>
      <c r="C780" s="30"/>
      <c r="D780" s="31"/>
      <c r="E780" s="31"/>
      <c r="F780" s="31"/>
    </row>
    <row r="781" spans="1:6" s="80" customFormat="1" x14ac:dyDescent="0.25">
      <c r="A781" s="61"/>
      <c r="C781" s="30"/>
      <c r="D781" s="31"/>
      <c r="E781" s="31"/>
      <c r="F781" s="31"/>
    </row>
    <row r="782" spans="1:6" s="80" customFormat="1" x14ac:dyDescent="0.25">
      <c r="A782" s="61"/>
      <c r="C782" s="30"/>
      <c r="D782" s="31"/>
      <c r="E782" s="31"/>
      <c r="F782" s="31"/>
    </row>
    <row r="783" spans="1:6" s="80" customFormat="1" x14ac:dyDescent="0.25">
      <c r="A783" s="61"/>
      <c r="C783" s="30"/>
      <c r="D783" s="31"/>
      <c r="E783" s="31"/>
      <c r="F783" s="31"/>
    </row>
    <row r="784" spans="1:6" s="80" customFormat="1" x14ac:dyDescent="0.25">
      <c r="A784" s="61"/>
      <c r="C784" s="30"/>
      <c r="D784" s="31"/>
      <c r="E784" s="31"/>
      <c r="F784" s="31"/>
    </row>
    <row r="785" spans="1:6" s="80" customFormat="1" x14ac:dyDescent="0.25">
      <c r="A785" s="61"/>
      <c r="C785" s="30"/>
      <c r="D785" s="31"/>
      <c r="E785" s="31"/>
      <c r="F785" s="31"/>
    </row>
    <row r="786" spans="1:6" s="80" customFormat="1" x14ac:dyDescent="0.25">
      <c r="A786" s="61"/>
      <c r="C786" s="30"/>
      <c r="D786" s="31"/>
      <c r="E786" s="31"/>
      <c r="F786" s="31"/>
    </row>
    <row r="787" spans="1:6" s="80" customFormat="1" x14ac:dyDescent="0.25">
      <c r="A787" s="61"/>
      <c r="C787" s="30"/>
      <c r="D787" s="31"/>
      <c r="E787" s="31"/>
      <c r="F787" s="31"/>
    </row>
    <row r="788" spans="1:6" s="80" customFormat="1" x14ac:dyDescent="0.25">
      <c r="A788" s="61"/>
      <c r="C788" s="30"/>
      <c r="D788" s="31"/>
      <c r="E788" s="31"/>
      <c r="F788" s="31"/>
    </row>
    <row r="789" spans="1:6" s="80" customFormat="1" x14ac:dyDescent="0.25">
      <c r="A789" s="61"/>
      <c r="C789" s="30"/>
      <c r="D789" s="31"/>
      <c r="E789" s="31"/>
      <c r="F789" s="31"/>
    </row>
    <row r="790" spans="1:6" s="80" customFormat="1" x14ac:dyDescent="0.25">
      <c r="A790" s="61"/>
      <c r="C790" s="30"/>
      <c r="D790" s="31"/>
      <c r="E790" s="31"/>
      <c r="F790" s="31"/>
    </row>
    <row r="791" spans="1:6" s="80" customFormat="1" x14ac:dyDescent="0.25">
      <c r="A791" s="61"/>
      <c r="C791" s="30"/>
      <c r="D791" s="31"/>
      <c r="E791" s="31"/>
      <c r="F791" s="31"/>
    </row>
    <row r="792" spans="1:6" s="80" customFormat="1" x14ac:dyDescent="0.25">
      <c r="A792" s="61"/>
      <c r="C792" s="30"/>
      <c r="D792" s="31"/>
      <c r="E792" s="31"/>
      <c r="F792" s="31"/>
    </row>
    <row r="793" spans="1:6" s="80" customFormat="1" x14ac:dyDescent="0.25">
      <c r="A793" s="61"/>
      <c r="C793" s="30"/>
      <c r="D793" s="31"/>
      <c r="E793" s="31"/>
      <c r="F793" s="31"/>
    </row>
    <row r="794" spans="1:6" s="80" customFormat="1" x14ac:dyDescent="0.25">
      <c r="A794" s="61"/>
      <c r="C794" s="30"/>
      <c r="D794" s="31"/>
      <c r="E794" s="31"/>
      <c r="F794" s="31"/>
    </row>
    <row r="795" spans="1:6" s="80" customFormat="1" x14ac:dyDescent="0.25">
      <c r="A795" s="61"/>
      <c r="C795" s="30"/>
      <c r="D795" s="31"/>
      <c r="E795" s="31"/>
      <c r="F795" s="31"/>
    </row>
    <row r="796" spans="1:6" s="80" customFormat="1" x14ac:dyDescent="0.25">
      <c r="A796" s="61"/>
      <c r="C796" s="30"/>
      <c r="D796" s="31"/>
      <c r="E796" s="31"/>
      <c r="F796" s="31"/>
    </row>
    <row r="797" spans="1:6" s="80" customFormat="1" x14ac:dyDescent="0.25">
      <c r="A797" s="61"/>
      <c r="C797" s="30"/>
      <c r="D797" s="31"/>
      <c r="E797" s="31"/>
      <c r="F797" s="31"/>
    </row>
    <row r="798" spans="1:6" s="80" customFormat="1" x14ac:dyDescent="0.25">
      <c r="A798" s="61"/>
      <c r="C798" s="30"/>
      <c r="D798" s="31"/>
      <c r="E798" s="31"/>
      <c r="F798" s="31"/>
    </row>
    <row r="799" spans="1:6" s="80" customFormat="1" x14ac:dyDescent="0.25">
      <c r="A799" s="61"/>
      <c r="C799" s="30"/>
      <c r="D799" s="31"/>
      <c r="E799" s="31"/>
      <c r="F799" s="31"/>
    </row>
    <row r="800" spans="1:6" s="80" customFormat="1" x14ac:dyDescent="0.25">
      <c r="A800" s="61"/>
      <c r="C800" s="30"/>
      <c r="D800" s="31"/>
      <c r="E800" s="31"/>
      <c r="F800" s="31"/>
    </row>
    <row r="801" spans="1:6" s="80" customFormat="1" x14ac:dyDescent="0.25">
      <c r="A801" s="61"/>
      <c r="C801" s="30"/>
      <c r="D801" s="31"/>
      <c r="E801" s="31"/>
      <c r="F801" s="31"/>
    </row>
    <row r="802" spans="1:6" s="80" customFormat="1" x14ac:dyDescent="0.25">
      <c r="A802" s="61"/>
      <c r="C802" s="30"/>
      <c r="D802" s="31"/>
      <c r="E802" s="31"/>
      <c r="F802" s="31"/>
    </row>
    <row r="803" spans="1:6" s="80" customFormat="1" x14ac:dyDescent="0.25">
      <c r="A803" s="61"/>
      <c r="C803" s="30"/>
      <c r="D803" s="31"/>
      <c r="E803" s="31"/>
      <c r="F803" s="31"/>
    </row>
    <row r="804" spans="1:6" s="80" customFormat="1" x14ac:dyDescent="0.25">
      <c r="A804" s="61"/>
      <c r="C804" s="30"/>
      <c r="D804" s="31"/>
      <c r="E804" s="31"/>
      <c r="F804" s="31"/>
    </row>
    <row r="805" spans="1:6" s="80" customFormat="1" x14ac:dyDescent="0.25">
      <c r="A805" s="61"/>
      <c r="C805" s="30"/>
      <c r="D805" s="31"/>
      <c r="E805" s="31"/>
      <c r="F805" s="31"/>
    </row>
    <row r="806" spans="1:6" s="80" customFormat="1" x14ac:dyDescent="0.25">
      <c r="A806" s="61"/>
      <c r="C806" s="30"/>
      <c r="D806" s="31"/>
      <c r="E806" s="31"/>
      <c r="F806" s="31"/>
    </row>
    <row r="807" spans="1:6" s="80" customFormat="1" x14ac:dyDescent="0.25">
      <c r="A807" s="61"/>
      <c r="C807" s="30"/>
      <c r="D807" s="31"/>
      <c r="E807" s="31"/>
      <c r="F807" s="31"/>
    </row>
    <row r="808" spans="1:6" s="80" customFormat="1" x14ac:dyDescent="0.25">
      <c r="A808" s="61"/>
      <c r="C808" s="30"/>
      <c r="D808" s="31"/>
      <c r="E808" s="31"/>
      <c r="F808" s="31"/>
    </row>
    <row r="809" spans="1:6" s="80" customFormat="1" x14ac:dyDescent="0.25">
      <c r="A809" s="61"/>
      <c r="C809" s="30"/>
      <c r="D809" s="31"/>
      <c r="E809" s="31"/>
      <c r="F809" s="31"/>
    </row>
    <row r="810" spans="1:6" s="80" customFormat="1" x14ac:dyDescent="0.25">
      <c r="A810" s="61"/>
      <c r="C810" s="30"/>
      <c r="D810" s="31"/>
      <c r="E810" s="31"/>
      <c r="F810" s="31"/>
    </row>
    <row r="811" spans="1:6" s="80" customFormat="1" x14ac:dyDescent="0.25">
      <c r="A811" s="61"/>
      <c r="C811" s="30"/>
      <c r="D811" s="31"/>
      <c r="E811" s="31"/>
      <c r="F811" s="31"/>
    </row>
    <row r="812" spans="1:6" s="80" customFormat="1" x14ac:dyDescent="0.25">
      <c r="A812" s="61"/>
      <c r="C812" s="30"/>
      <c r="D812" s="31"/>
      <c r="E812" s="31"/>
      <c r="F812" s="31"/>
    </row>
    <row r="813" spans="1:6" s="80" customFormat="1" x14ac:dyDescent="0.25">
      <c r="A813" s="61"/>
      <c r="C813" s="30"/>
      <c r="D813" s="31"/>
      <c r="E813" s="31"/>
      <c r="F813" s="31"/>
    </row>
    <row r="814" spans="1:6" s="80" customFormat="1" x14ac:dyDescent="0.25">
      <c r="A814" s="61"/>
      <c r="C814" s="30"/>
      <c r="D814" s="31"/>
      <c r="E814" s="31"/>
      <c r="F814" s="31"/>
    </row>
    <row r="815" spans="1:6" s="80" customFormat="1" x14ac:dyDescent="0.25">
      <c r="A815" s="61"/>
      <c r="C815" s="30"/>
      <c r="D815" s="31"/>
      <c r="E815" s="31"/>
      <c r="F815" s="31"/>
    </row>
    <row r="816" spans="1:6" s="80" customFormat="1" x14ac:dyDescent="0.25">
      <c r="A816" s="61"/>
      <c r="C816" s="30"/>
      <c r="D816" s="31"/>
      <c r="E816" s="31"/>
      <c r="F816" s="31"/>
    </row>
    <row r="817" spans="1:6" s="80" customFormat="1" x14ac:dyDescent="0.25">
      <c r="A817" s="61"/>
      <c r="C817" s="30"/>
      <c r="D817" s="31"/>
      <c r="E817" s="31"/>
      <c r="F817" s="31"/>
    </row>
    <row r="818" spans="1:6" s="80" customFormat="1" x14ac:dyDescent="0.25">
      <c r="A818" s="61"/>
      <c r="C818" s="30"/>
      <c r="D818" s="31"/>
      <c r="E818" s="31"/>
      <c r="F818" s="31"/>
    </row>
    <row r="819" spans="1:6" s="80" customFormat="1" x14ac:dyDescent="0.25">
      <c r="A819" s="61"/>
      <c r="C819" s="30"/>
      <c r="D819" s="31"/>
      <c r="E819" s="31"/>
      <c r="F819" s="31"/>
    </row>
    <row r="820" spans="1:6" s="80" customFormat="1" x14ac:dyDescent="0.25">
      <c r="A820" s="61"/>
      <c r="C820" s="30"/>
      <c r="D820" s="31"/>
      <c r="E820" s="31"/>
      <c r="F820" s="31"/>
    </row>
    <row r="821" spans="1:6" s="80" customFormat="1" x14ac:dyDescent="0.25">
      <c r="A821" s="61"/>
      <c r="C821" s="30"/>
      <c r="D821" s="31"/>
      <c r="E821" s="31"/>
      <c r="F821" s="31"/>
    </row>
    <row r="822" spans="1:6" s="80" customFormat="1" x14ac:dyDescent="0.25">
      <c r="A822" s="61"/>
      <c r="C822" s="30"/>
      <c r="D822" s="31"/>
      <c r="E822" s="31"/>
      <c r="F822" s="31"/>
    </row>
    <row r="823" spans="1:6" s="80" customFormat="1" x14ac:dyDescent="0.25">
      <c r="A823" s="61"/>
      <c r="C823" s="30"/>
      <c r="D823" s="31"/>
      <c r="E823" s="31"/>
      <c r="F823" s="31"/>
    </row>
    <row r="824" spans="1:6" s="80" customFormat="1" x14ac:dyDescent="0.25">
      <c r="A824" s="61"/>
      <c r="C824" s="30"/>
      <c r="D824" s="31"/>
      <c r="E824" s="31"/>
      <c r="F824" s="31"/>
    </row>
    <row r="825" spans="1:6" s="80" customFormat="1" x14ac:dyDescent="0.25">
      <c r="A825" s="61"/>
      <c r="C825" s="30"/>
      <c r="D825" s="31"/>
      <c r="E825" s="31"/>
      <c r="F825" s="31"/>
    </row>
    <row r="826" spans="1:6" s="80" customFormat="1" x14ac:dyDescent="0.25">
      <c r="A826" s="61"/>
      <c r="C826" s="30"/>
      <c r="D826" s="31"/>
      <c r="E826" s="31"/>
      <c r="F826" s="31"/>
    </row>
    <row r="827" spans="1:6" x14ac:dyDescent="0.25">
      <c r="D827" s="31"/>
      <c r="E827" s="31"/>
      <c r="F827" s="31"/>
    </row>
    <row r="828" spans="1:6" x14ac:dyDescent="0.25">
      <c r="D828" s="31"/>
      <c r="E828" s="31"/>
      <c r="F828" s="31"/>
    </row>
    <row r="829" spans="1:6" x14ac:dyDescent="0.25">
      <c r="D829" s="31"/>
      <c r="E829" s="31"/>
      <c r="F829" s="31"/>
    </row>
    <row r="830" spans="1:6" x14ac:dyDescent="0.25">
      <c r="D830" s="31"/>
      <c r="E830" s="31"/>
      <c r="F830" s="31"/>
    </row>
    <row r="831" spans="1:6" x14ac:dyDescent="0.25">
      <c r="D831" s="31"/>
      <c r="E831" s="31"/>
      <c r="F831" s="31"/>
    </row>
    <row r="832" spans="1:6" x14ac:dyDescent="0.25">
      <c r="D832" s="31"/>
      <c r="E832" s="31"/>
      <c r="F832" s="31"/>
    </row>
    <row r="833" spans="1:6" x14ac:dyDescent="0.25">
      <c r="D833" s="31"/>
      <c r="E833" s="31"/>
      <c r="F833" s="31"/>
    </row>
    <row r="834" spans="1:6" x14ac:dyDescent="0.25">
      <c r="D834" s="31"/>
      <c r="E834" s="31"/>
      <c r="F834" s="31"/>
    </row>
    <row r="835" spans="1:6" x14ac:dyDescent="0.25">
      <c r="A835" s="83"/>
      <c r="C835" s="83"/>
      <c r="D835" s="31"/>
      <c r="E835" s="31"/>
      <c r="F835" s="31"/>
    </row>
    <row r="836" spans="1:6" x14ac:dyDescent="0.25">
      <c r="A836" s="83"/>
      <c r="C836" s="83"/>
      <c r="D836" s="31"/>
      <c r="E836" s="31"/>
      <c r="F836" s="31"/>
    </row>
    <row r="837" spans="1:6" x14ac:dyDescent="0.25">
      <c r="A837" s="83"/>
      <c r="C837" s="83"/>
      <c r="D837" s="31"/>
      <c r="E837" s="31"/>
      <c r="F837" s="31"/>
    </row>
    <row r="838" spans="1:6" x14ac:dyDescent="0.25">
      <c r="A838" s="83"/>
      <c r="C838" s="83"/>
      <c r="D838" s="31"/>
      <c r="E838" s="31"/>
      <c r="F838" s="31"/>
    </row>
    <row r="839" spans="1:6" x14ac:dyDescent="0.25">
      <c r="A839" s="83"/>
      <c r="C839" s="83"/>
      <c r="D839" s="31"/>
      <c r="E839" s="31"/>
      <c r="F839" s="31"/>
    </row>
    <row r="840" spans="1:6" x14ac:dyDescent="0.25">
      <c r="A840" s="83"/>
      <c r="C840" s="83"/>
      <c r="D840" s="31"/>
      <c r="E840" s="31"/>
      <c r="F840" s="31"/>
    </row>
    <row r="841" spans="1:6" x14ac:dyDescent="0.25">
      <c r="A841" s="83"/>
      <c r="C841" s="83"/>
      <c r="D841" s="31"/>
      <c r="E841" s="31"/>
      <c r="F841" s="31"/>
    </row>
    <row r="842" spans="1:6" x14ac:dyDescent="0.25">
      <c r="A842" s="83"/>
      <c r="C842" s="83"/>
      <c r="D842" s="31"/>
      <c r="E842" s="31"/>
      <c r="F842" s="31"/>
    </row>
    <row r="843" spans="1:6" x14ac:dyDescent="0.25">
      <c r="A843" s="83"/>
      <c r="C843" s="83"/>
      <c r="D843" s="31"/>
      <c r="E843" s="31"/>
      <c r="F843" s="31"/>
    </row>
    <row r="844" spans="1:6" x14ac:dyDescent="0.25">
      <c r="A844" s="83"/>
      <c r="C844" s="83"/>
      <c r="D844" s="31"/>
      <c r="E844" s="31"/>
      <c r="F844" s="31"/>
    </row>
    <row r="845" spans="1:6" x14ac:dyDescent="0.25">
      <c r="A845" s="83"/>
      <c r="C845" s="83"/>
      <c r="D845" s="31"/>
      <c r="E845" s="31"/>
      <c r="F845" s="31"/>
    </row>
    <row r="846" spans="1:6" x14ac:dyDescent="0.25">
      <c r="A846" s="83"/>
      <c r="C846" s="83"/>
      <c r="D846" s="31"/>
      <c r="E846" s="31"/>
      <c r="F846" s="31"/>
    </row>
    <row r="847" spans="1:6" x14ac:dyDescent="0.25">
      <c r="A847" s="83"/>
      <c r="C847" s="83"/>
      <c r="D847" s="31"/>
      <c r="E847" s="31"/>
      <c r="F847" s="31"/>
    </row>
    <row r="848" spans="1:6" x14ac:dyDescent="0.25">
      <c r="A848" s="83"/>
      <c r="C848" s="83"/>
      <c r="D848" s="31"/>
      <c r="E848" s="31"/>
      <c r="F848" s="31"/>
    </row>
    <row r="849" spans="1:6" x14ac:dyDescent="0.25">
      <c r="A849" s="83"/>
      <c r="C849" s="83"/>
      <c r="D849" s="31"/>
      <c r="E849" s="31"/>
      <c r="F849" s="31"/>
    </row>
    <row r="850" spans="1:6" x14ac:dyDescent="0.25">
      <c r="A850" s="83"/>
      <c r="C850" s="83"/>
      <c r="D850" s="31"/>
      <c r="E850" s="31"/>
      <c r="F850" s="31"/>
    </row>
    <row r="851" spans="1:6" x14ac:dyDescent="0.25">
      <c r="A851" s="83"/>
      <c r="C851" s="83"/>
      <c r="D851" s="31"/>
      <c r="E851" s="31"/>
      <c r="F851" s="31"/>
    </row>
    <row r="852" spans="1:6" x14ac:dyDescent="0.25">
      <c r="A852" s="83"/>
      <c r="C852" s="83"/>
      <c r="D852" s="31"/>
      <c r="E852" s="31"/>
      <c r="F852" s="31"/>
    </row>
    <row r="853" spans="1:6" x14ac:dyDescent="0.25">
      <c r="A853" s="83"/>
      <c r="C853" s="83"/>
      <c r="D853" s="31"/>
      <c r="E853" s="31"/>
      <c r="F853" s="31"/>
    </row>
    <row r="854" spans="1:6" x14ac:dyDescent="0.25">
      <c r="A854" s="83"/>
      <c r="C854" s="83"/>
      <c r="D854" s="31"/>
      <c r="E854" s="31"/>
      <c r="F854" s="31"/>
    </row>
    <row r="855" spans="1:6" x14ac:dyDescent="0.25">
      <c r="A855" s="83"/>
      <c r="C855" s="83"/>
      <c r="D855" s="31"/>
      <c r="E855" s="31"/>
      <c r="F855" s="31"/>
    </row>
    <row r="856" spans="1:6" x14ac:dyDescent="0.25">
      <c r="A856" s="83"/>
      <c r="C856" s="83"/>
      <c r="D856" s="31"/>
      <c r="E856" s="31"/>
      <c r="F856" s="31"/>
    </row>
    <row r="857" spans="1:6" x14ac:dyDescent="0.25">
      <c r="A857" s="83"/>
      <c r="C857" s="83"/>
      <c r="D857" s="31"/>
      <c r="E857" s="31"/>
      <c r="F857" s="31"/>
    </row>
    <row r="858" spans="1:6" x14ac:dyDescent="0.25">
      <c r="A858" s="83"/>
      <c r="C858" s="83"/>
      <c r="D858" s="31"/>
      <c r="E858" s="31"/>
      <c r="F858" s="31"/>
    </row>
    <row r="859" spans="1:6" x14ac:dyDescent="0.25">
      <c r="A859" s="83"/>
      <c r="C859" s="83"/>
      <c r="D859" s="31"/>
      <c r="E859" s="31"/>
      <c r="F859" s="31"/>
    </row>
    <row r="860" spans="1:6" x14ac:dyDescent="0.25">
      <c r="A860" s="83"/>
      <c r="C860" s="83"/>
      <c r="D860" s="31"/>
      <c r="E860" s="31"/>
      <c r="F860" s="31"/>
    </row>
    <row r="861" spans="1:6" x14ac:dyDescent="0.25">
      <c r="A861" s="83"/>
      <c r="C861" s="83"/>
      <c r="D861" s="31"/>
      <c r="E861" s="31"/>
      <c r="F861" s="31"/>
    </row>
    <row r="862" spans="1:6" x14ac:dyDescent="0.25">
      <c r="A862" s="83"/>
      <c r="C862" s="83"/>
      <c r="D862" s="31"/>
      <c r="E862" s="31"/>
      <c r="F862" s="31"/>
    </row>
    <row r="863" spans="1:6" x14ac:dyDescent="0.25">
      <c r="A863" s="83"/>
      <c r="C863" s="83"/>
      <c r="D863" s="31"/>
      <c r="E863" s="31"/>
      <c r="F863" s="31"/>
    </row>
    <row r="864" spans="1:6" x14ac:dyDescent="0.25">
      <c r="A864" s="83"/>
      <c r="C864" s="83"/>
      <c r="D864" s="31"/>
      <c r="E864" s="31"/>
      <c r="F864" s="31"/>
    </row>
    <row r="865" spans="1:6" x14ac:dyDescent="0.25">
      <c r="A865" s="83"/>
      <c r="C865" s="83"/>
      <c r="D865" s="31"/>
      <c r="E865" s="31"/>
      <c r="F865" s="31"/>
    </row>
    <row r="866" spans="1:6" x14ac:dyDescent="0.25">
      <c r="A866" s="83"/>
      <c r="C866" s="83"/>
      <c r="D866" s="31"/>
      <c r="E866" s="31"/>
      <c r="F866" s="31"/>
    </row>
    <row r="867" spans="1:6" x14ac:dyDescent="0.25">
      <c r="A867" s="83"/>
      <c r="C867" s="83"/>
      <c r="D867" s="31"/>
      <c r="E867" s="31"/>
      <c r="F867" s="31"/>
    </row>
    <row r="868" spans="1:6" x14ac:dyDescent="0.25">
      <c r="A868" s="83"/>
      <c r="C868" s="83"/>
      <c r="D868" s="31"/>
      <c r="E868" s="31"/>
      <c r="F868" s="31"/>
    </row>
    <row r="869" spans="1:6" x14ac:dyDescent="0.25">
      <c r="A869" s="83"/>
      <c r="C869" s="83"/>
      <c r="D869" s="31"/>
      <c r="E869" s="31"/>
      <c r="F869" s="31"/>
    </row>
    <row r="870" spans="1:6" x14ac:dyDescent="0.25">
      <c r="A870" s="83"/>
      <c r="C870" s="83"/>
      <c r="D870" s="31"/>
      <c r="E870" s="31"/>
      <c r="F870" s="31"/>
    </row>
    <row r="871" spans="1:6" x14ac:dyDescent="0.25">
      <c r="A871" s="83"/>
      <c r="C871" s="83"/>
      <c r="D871" s="31"/>
      <c r="E871" s="31"/>
      <c r="F871" s="31"/>
    </row>
    <row r="872" spans="1:6" x14ac:dyDescent="0.25">
      <c r="A872" s="83"/>
      <c r="C872" s="83"/>
      <c r="D872" s="31"/>
      <c r="E872" s="31"/>
      <c r="F872" s="31"/>
    </row>
    <row r="873" spans="1:6" x14ac:dyDescent="0.25">
      <c r="A873" s="83"/>
      <c r="C873" s="83"/>
      <c r="D873" s="31"/>
      <c r="E873" s="31"/>
      <c r="F873" s="31"/>
    </row>
    <row r="874" spans="1:6" x14ac:dyDescent="0.25">
      <c r="A874" s="83"/>
      <c r="C874" s="83"/>
      <c r="D874" s="31"/>
      <c r="E874" s="31"/>
      <c r="F874" s="31"/>
    </row>
    <row r="875" spans="1:6" x14ac:dyDescent="0.25">
      <c r="A875" s="83"/>
      <c r="C875" s="83"/>
      <c r="D875" s="31"/>
      <c r="E875" s="31"/>
      <c r="F875" s="31"/>
    </row>
    <row r="876" spans="1:6" x14ac:dyDescent="0.25">
      <c r="A876" s="83"/>
      <c r="C876" s="83"/>
      <c r="D876" s="31"/>
      <c r="E876" s="31"/>
      <c r="F876" s="31"/>
    </row>
    <row r="877" spans="1:6" x14ac:dyDescent="0.25">
      <c r="A877" s="83"/>
      <c r="C877" s="83"/>
      <c r="D877" s="31"/>
      <c r="E877" s="31"/>
      <c r="F877" s="31"/>
    </row>
    <row r="878" spans="1:6" x14ac:dyDescent="0.25">
      <c r="A878" s="83"/>
      <c r="C878" s="83"/>
      <c r="D878" s="31"/>
      <c r="E878" s="31"/>
      <c r="F878" s="31"/>
    </row>
    <row r="879" spans="1:6" x14ac:dyDescent="0.25">
      <c r="A879" s="83"/>
      <c r="C879" s="83"/>
      <c r="D879" s="31"/>
      <c r="E879" s="31"/>
      <c r="F879" s="31"/>
    </row>
    <row r="880" spans="1:6" x14ac:dyDescent="0.25">
      <c r="A880" s="83"/>
      <c r="C880" s="83"/>
      <c r="D880" s="31"/>
      <c r="E880" s="31"/>
      <c r="F880" s="31"/>
    </row>
    <row r="881" spans="1:6" x14ac:dyDescent="0.25">
      <c r="A881" s="83"/>
      <c r="C881" s="83"/>
      <c r="D881" s="31"/>
      <c r="E881" s="31"/>
      <c r="F881" s="31"/>
    </row>
    <row r="882" spans="1:6" x14ac:dyDescent="0.25">
      <c r="A882" s="83"/>
      <c r="C882" s="83"/>
      <c r="D882" s="31"/>
      <c r="E882" s="31"/>
      <c r="F882" s="31"/>
    </row>
    <row r="883" spans="1:6" x14ac:dyDescent="0.25">
      <c r="A883" s="83"/>
      <c r="C883" s="83"/>
      <c r="D883" s="31"/>
      <c r="E883" s="31"/>
      <c r="F883" s="31"/>
    </row>
    <row r="884" spans="1:6" x14ac:dyDescent="0.25">
      <c r="A884" s="83"/>
      <c r="C884" s="83"/>
      <c r="D884" s="31"/>
      <c r="E884" s="31"/>
      <c r="F884" s="31"/>
    </row>
    <row r="885" spans="1:6" x14ac:dyDescent="0.25">
      <c r="A885" s="83"/>
      <c r="C885" s="83"/>
      <c r="D885" s="31"/>
      <c r="E885" s="31"/>
      <c r="F885" s="31"/>
    </row>
    <row r="886" spans="1:6" x14ac:dyDescent="0.25">
      <c r="A886" s="83"/>
      <c r="C886" s="83"/>
      <c r="D886" s="31"/>
      <c r="E886" s="31"/>
      <c r="F886" s="31"/>
    </row>
    <row r="887" spans="1:6" x14ac:dyDescent="0.25">
      <c r="A887" s="83"/>
      <c r="C887" s="83"/>
      <c r="D887" s="31"/>
      <c r="E887" s="31"/>
      <c r="F887" s="31"/>
    </row>
    <row r="888" spans="1:6" x14ac:dyDescent="0.25">
      <c r="A888" s="83"/>
      <c r="C888" s="83"/>
      <c r="D888" s="31"/>
      <c r="E888" s="31"/>
      <c r="F888" s="31"/>
    </row>
    <row r="889" spans="1:6" x14ac:dyDescent="0.25">
      <c r="A889" s="83"/>
      <c r="C889" s="83"/>
      <c r="D889" s="31"/>
      <c r="E889" s="31"/>
      <c r="F889" s="31"/>
    </row>
    <row r="890" spans="1:6" x14ac:dyDescent="0.25">
      <c r="A890" s="83"/>
      <c r="C890" s="83"/>
      <c r="D890" s="31"/>
      <c r="E890" s="31"/>
      <c r="F890" s="31"/>
    </row>
    <row r="891" spans="1:6" x14ac:dyDescent="0.25">
      <c r="A891" s="83"/>
      <c r="C891" s="83"/>
      <c r="D891" s="31"/>
      <c r="E891" s="31"/>
      <c r="F891" s="31"/>
    </row>
    <row r="892" spans="1:6" x14ac:dyDescent="0.25">
      <c r="A892" s="83"/>
      <c r="C892" s="83"/>
      <c r="D892" s="31"/>
      <c r="E892" s="31"/>
      <c r="F892" s="31"/>
    </row>
    <row r="893" spans="1:6" x14ac:dyDescent="0.25">
      <c r="A893" s="83"/>
      <c r="C893" s="83"/>
      <c r="D893" s="31"/>
      <c r="E893" s="31"/>
      <c r="F893" s="31"/>
    </row>
    <row r="894" spans="1:6" x14ac:dyDescent="0.25">
      <c r="A894" s="83"/>
      <c r="C894" s="83"/>
      <c r="D894" s="31"/>
      <c r="E894" s="31"/>
      <c r="F894" s="31"/>
    </row>
    <row r="895" spans="1:6" x14ac:dyDescent="0.25">
      <c r="A895" s="83"/>
      <c r="C895" s="83"/>
      <c r="D895" s="31"/>
      <c r="E895" s="31"/>
      <c r="F895" s="31"/>
    </row>
    <row r="896" spans="1:6" x14ac:dyDescent="0.25">
      <c r="A896" s="83"/>
      <c r="C896" s="83"/>
      <c r="D896" s="31"/>
      <c r="E896" s="31"/>
      <c r="F896" s="31"/>
    </row>
    <row r="897" spans="1:6" x14ac:dyDescent="0.25">
      <c r="A897" s="83"/>
      <c r="C897" s="83"/>
      <c r="D897" s="31"/>
      <c r="E897" s="31"/>
      <c r="F897" s="31"/>
    </row>
    <row r="898" spans="1:6" x14ac:dyDescent="0.25">
      <c r="A898" s="83"/>
      <c r="C898" s="83"/>
      <c r="D898" s="31"/>
      <c r="E898" s="31"/>
      <c r="F898" s="31"/>
    </row>
    <row r="899" spans="1:6" x14ac:dyDescent="0.25">
      <c r="A899" s="83"/>
      <c r="C899" s="83"/>
      <c r="D899" s="31"/>
      <c r="E899" s="31"/>
      <c r="F899" s="31"/>
    </row>
    <row r="900" spans="1:6" x14ac:dyDescent="0.25">
      <c r="A900" s="83"/>
      <c r="C900" s="83"/>
      <c r="D900" s="31"/>
      <c r="E900" s="31"/>
      <c r="F900" s="31"/>
    </row>
    <row r="901" spans="1:6" x14ac:dyDescent="0.25">
      <c r="A901" s="83"/>
      <c r="C901" s="83"/>
      <c r="D901" s="31"/>
      <c r="E901" s="31"/>
      <c r="F901" s="31"/>
    </row>
    <row r="902" spans="1:6" x14ac:dyDescent="0.25">
      <c r="A902" s="83"/>
      <c r="C902" s="83"/>
      <c r="D902" s="31"/>
      <c r="E902" s="31"/>
      <c r="F902" s="31"/>
    </row>
    <row r="903" spans="1:6" x14ac:dyDescent="0.25">
      <c r="A903" s="83"/>
      <c r="C903" s="83"/>
      <c r="D903" s="31"/>
      <c r="E903" s="31"/>
      <c r="F903" s="31"/>
    </row>
    <row r="904" spans="1:6" x14ac:dyDescent="0.25">
      <c r="A904" s="83"/>
      <c r="C904" s="83"/>
      <c r="D904" s="31"/>
      <c r="E904" s="31"/>
      <c r="F904" s="31"/>
    </row>
    <row r="905" spans="1:6" x14ac:dyDescent="0.25">
      <c r="A905" s="83"/>
      <c r="C905" s="83"/>
      <c r="D905" s="31"/>
      <c r="E905" s="31"/>
      <c r="F905" s="31"/>
    </row>
    <row r="906" spans="1:6" x14ac:dyDescent="0.25">
      <c r="A906" s="83"/>
      <c r="C906" s="83"/>
      <c r="D906" s="31"/>
      <c r="E906" s="31"/>
      <c r="F906" s="31"/>
    </row>
    <row r="907" spans="1:6" x14ac:dyDescent="0.25">
      <c r="A907" s="83"/>
      <c r="C907" s="83"/>
      <c r="D907" s="31"/>
      <c r="E907" s="31"/>
      <c r="F907" s="31"/>
    </row>
    <row r="908" spans="1:6" x14ac:dyDescent="0.25">
      <c r="A908" s="83"/>
      <c r="C908" s="83"/>
      <c r="D908" s="31"/>
      <c r="E908" s="31"/>
      <c r="F908" s="31"/>
    </row>
    <row r="909" spans="1:6" x14ac:dyDescent="0.25">
      <c r="A909" s="83"/>
      <c r="C909" s="83"/>
      <c r="D909" s="31"/>
      <c r="E909" s="31"/>
      <c r="F909" s="31"/>
    </row>
    <row r="910" spans="1:6" x14ac:dyDescent="0.25">
      <c r="A910" s="83"/>
      <c r="C910" s="83"/>
      <c r="D910" s="31"/>
      <c r="E910" s="31"/>
      <c r="F910" s="31"/>
    </row>
    <row r="911" spans="1:6" x14ac:dyDescent="0.25">
      <c r="A911" s="83"/>
      <c r="C911" s="83"/>
      <c r="D911" s="31"/>
      <c r="E911" s="31"/>
      <c r="F911" s="31"/>
    </row>
    <row r="912" spans="1:6" x14ac:dyDescent="0.25">
      <c r="A912" s="83"/>
      <c r="C912" s="83"/>
      <c r="D912" s="31"/>
      <c r="E912" s="31"/>
      <c r="F912" s="31"/>
    </row>
    <row r="913" spans="1:6" x14ac:dyDescent="0.25">
      <c r="A913" s="83"/>
      <c r="C913" s="83"/>
      <c r="D913" s="31"/>
      <c r="E913" s="31"/>
      <c r="F913" s="31"/>
    </row>
    <row r="914" spans="1:6" x14ac:dyDescent="0.25">
      <c r="A914" s="83"/>
      <c r="C914" s="83"/>
      <c r="D914" s="31"/>
      <c r="E914" s="31"/>
      <c r="F914" s="31"/>
    </row>
    <row r="915" spans="1:6" x14ac:dyDescent="0.25">
      <c r="A915" s="83"/>
      <c r="C915" s="83"/>
      <c r="D915" s="31"/>
      <c r="E915" s="31"/>
      <c r="F915" s="31"/>
    </row>
    <row r="916" spans="1:6" x14ac:dyDescent="0.25">
      <c r="A916" s="83"/>
      <c r="C916" s="83"/>
      <c r="D916" s="31"/>
      <c r="E916" s="31"/>
      <c r="F916" s="31"/>
    </row>
    <row r="917" spans="1:6" x14ac:dyDescent="0.25">
      <c r="A917" s="83"/>
      <c r="C917" s="83"/>
      <c r="D917" s="31"/>
      <c r="E917" s="31"/>
      <c r="F917" s="31"/>
    </row>
    <row r="918" spans="1:6" x14ac:dyDescent="0.25">
      <c r="A918" s="83"/>
      <c r="C918" s="83"/>
      <c r="D918" s="31"/>
      <c r="E918" s="31"/>
      <c r="F918" s="31"/>
    </row>
    <row r="919" spans="1:6" x14ac:dyDescent="0.25">
      <c r="A919" s="83"/>
      <c r="C919" s="83"/>
      <c r="D919" s="31"/>
      <c r="E919" s="31"/>
      <c r="F919" s="31"/>
    </row>
    <row r="920" spans="1:6" x14ac:dyDescent="0.25">
      <c r="A920" s="83"/>
      <c r="C920" s="83"/>
      <c r="D920" s="31"/>
      <c r="E920" s="31"/>
      <c r="F920" s="31"/>
    </row>
    <row r="921" spans="1:6" x14ac:dyDescent="0.25">
      <c r="A921" s="83"/>
      <c r="C921" s="83"/>
      <c r="D921" s="31"/>
      <c r="E921" s="31"/>
      <c r="F921" s="31"/>
    </row>
    <row r="922" spans="1:6" x14ac:dyDescent="0.25">
      <c r="A922" s="83"/>
      <c r="C922" s="83"/>
      <c r="D922" s="31"/>
      <c r="E922" s="31"/>
      <c r="F922" s="31"/>
    </row>
    <row r="923" spans="1:6" x14ac:dyDescent="0.25">
      <c r="A923" s="83"/>
      <c r="C923" s="83"/>
      <c r="D923" s="31"/>
      <c r="E923" s="31"/>
      <c r="F923" s="31"/>
    </row>
    <row r="924" spans="1:6" x14ac:dyDescent="0.25">
      <c r="A924" s="83"/>
      <c r="C924" s="83"/>
      <c r="D924" s="31"/>
      <c r="E924" s="31"/>
      <c r="F924" s="31"/>
    </row>
    <row r="925" spans="1:6" x14ac:dyDescent="0.25">
      <c r="A925" s="83"/>
      <c r="C925" s="83"/>
      <c r="D925" s="31"/>
      <c r="E925" s="31"/>
      <c r="F925" s="31"/>
    </row>
    <row r="926" spans="1:6" x14ac:dyDescent="0.25">
      <c r="A926" s="83"/>
      <c r="C926" s="83"/>
      <c r="D926" s="31"/>
      <c r="E926" s="31"/>
      <c r="F926" s="31"/>
    </row>
    <row r="927" spans="1:6" x14ac:dyDescent="0.25">
      <c r="A927" s="83"/>
      <c r="C927" s="83"/>
      <c r="D927" s="31"/>
      <c r="E927" s="31"/>
      <c r="F927" s="31"/>
    </row>
    <row r="928" spans="1:6" x14ac:dyDescent="0.25">
      <c r="A928" s="83"/>
      <c r="C928" s="83"/>
      <c r="D928" s="31"/>
      <c r="E928" s="31"/>
      <c r="F928" s="31"/>
    </row>
    <row r="929" spans="1:6" x14ac:dyDescent="0.25">
      <c r="A929" s="83"/>
      <c r="C929" s="83"/>
      <c r="D929" s="31"/>
      <c r="E929" s="31"/>
      <c r="F929" s="31"/>
    </row>
    <row r="930" spans="1:6" x14ac:dyDescent="0.25">
      <c r="A930" s="83"/>
      <c r="C930" s="83"/>
      <c r="D930" s="31"/>
      <c r="E930" s="31"/>
      <c r="F930" s="31"/>
    </row>
    <row r="931" spans="1:6" x14ac:dyDescent="0.25">
      <c r="A931" s="83"/>
      <c r="C931" s="83"/>
      <c r="D931" s="31"/>
      <c r="E931" s="31"/>
      <c r="F931" s="31"/>
    </row>
    <row r="932" spans="1:6" x14ac:dyDescent="0.25">
      <c r="A932" s="83"/>
      <c r="C932" s="83"/>
      <c r="D932" s="31"/>
      <c r="E932" s="31"/>
      <c r="F932" s="31"/>
    </row>
    <row r="933" spans="1:6" x14ac:dyDescent="0.25">
      <c r="A933" s="83"/>
      <c r="C933" s="83"/>
      <c r="D933" s="31"/>
      <c r="E933" s="31"/>
      <c r="F933" s="31"/>
    </row>
    <row r="934" spans="1:6" x14ac:dyDescent="0.25">
      <c r="A934" s="83"/>
      <c r="C934" s="83"/>
      <c r="D934" s="31"/>
      <c r="E934" s="31"/>
      <c r="F934" s="31"/>
    </row>
    <row r="935" spans="1:6" x14ac:dyDescent="0.25">
      <c r="A935" s="83"/>
      <c r="C935" s="83"/>
      <c r="D935" s="31"/>
      <c r="E935" s="31"/>
      <c r="F935" s="31"/>
    </row>
    <row r="936" spans="1:6" x14ac:dyDescent="0.25">
      <c r="A936" s="83"/>
      <c r="C936" s="83"/>
      <c r="D936" s="31"/>
      <c r="E936" s="31"/>
      <c r="F936" s="31"/>
    </row>
    <row r="937" spans="1:6" x14ac:dyDescent="0.25">
      <c r="A937" s="83"/>
      <c r="C937" s="83"/>
      <c r="D937" s="31"/>
      <c r="E937" s="31"/>
      <c r="F937" s="31"/>
    </row>
    <row r="938" spans="1:6" x14ac:dyDescent="0.25">
      <c r="A938" s="83"/>
      <c r="C938" s="83"/>
      <c r="D938" s="31"/>
      <c r="E938" s="31"/>
      <c r="F938" s="31"/>
    </row>
    <row r="939" spans="1:6" x14ac:dyDescent="0.25">
      <c r="A939" s="83"/>
      <c r="C939" s="83"/>
      <c r="D939" s="31"/>
      <c r="E939" s="31"/>
      <c r="F939" s="31"/>
    </row>
    <row r="940" spans="1:6" x14ac:dyDescent="0.25">
      <c r="A940" s="83"/>
      <c r="C940" s="83"/>
      <c r="D940" s="31"/>
      <c r="E940" s="31"/>
      <c r="F940" s="31"/>
    </row>
    <row r="941" spans="1:6" x14ac:dyDescent="0.25">
      <c r="A941" s="83"/>
      <c r="C941" s="83"/>
      <c r="D941" s="31"/>
      <c r="E941" s="31"/>
      <c r="F941" s="31"/>
    </row>
    <row r="942" spans="1:6" x14ac:dyDescent="0.25">
      <c r="A942" s="83"/>
      <c r="C942" s="83"/>
      <c r="D942" s="31"/>
      <c r="E942" s="31"/>
      <c r="F942" s="31"/>
    </row>
    <row r="943" spans="1:6" x14ac:dyDescent="0.25">
      <c r="A943" s="83"/>
      <c r="C943" s="83"/>
      <c r="D943" s="31"/>
      <c r="E943" s="31"/>
      <c r="F943" s="31"/>
    </row>
    <row r="944" spans="1:6" x14ac:dyDescent="0.25">
      <c r="A944" s="83"/>
      <c r="C944" s="83"/>
      <c r="D944" s="31"/>
      <c r="E944" s="31"/>
      <c r="F944" s="31"/>
    </row>
    <row r="945" spans="1:6" x14ac:dyDescent="0.25">
      <c r="A945" s="83"/>
      <c r="C945" s="83"/>
      <c r="D945" s="31"/>
      <c r="E945" s="31"/>
      <c r="F945" s="31"/>
    </row>
    <row r="946" spans="1:6" x14ac:dyDescent="0.25">
      <c r="A946" s="83"/>
      <c r="C946" s="83"/>
      <c r="D946" s="31"/>
      <c r="E946" s="31"/>
      <c r="F946" s="31"/>
    </row>
    <row r="947" spans="1:6" x14ac:dyDescent="0.25">
      <c r="A947" s="83"/>
      <c r="C947" s="83"/>
      <c r="D947" s="31"/>
      <c r="E947" s="31"/>
      <c r="F947" s="31"/>
    </row>
    <row r="948" spans="1:6" x14ac:dyDescent="0.25">
      <c r="A948" s="83"/>
      <c r="C948" s="83"/>
      <c r="D948" s="31"/>
      <c r="E948" s="31"/>
      <c r="F948" s="31"/>
    </row>
    <row r="949" spans="1:6" x14ac:dyDescent="0.25">
      <c r="A949" s="83"/>
      <c r="C949" s="83"/>
      <c r="D949" s="31"/>
      <c r="E949" s="31"/>
      <c r="F949" s="31"/>
    </row>
    <row r="950" spans="1:6" x14ac:dyDescent="0.25">
      <c r="A950" s="83"/>
      <c r="C950" s="83"/>
      <c r="D950" s="31"/>
      <c r="E950" s="31"/>
      <c r="F950" s="31"/>
    </row>
    <row r="951" spans="1:6" x14ac:dyDescent="0.25">
      <c r="A951" s="83"/>
      <c r="C951" s="83"/>
      <c r="D951" s="31"/>
      <c r="E951" s="31"/>
      <c r="F951" s="31"/>
    </row>
    <row r="952" spans="1:6" x14ac:dyDescent="0.25">
      <c r="A952" s="83"/>
      <c r="C952" s="83"/>
      <c r="D952" s="31"/>
      <c r="E952" s="31"/>
      <c r="F952" s="31"/>
    </row>
    <row r="953" spans="1:6" x14ac:dyDescent="0.25">
      <c r="A953" s="83"/>
      <c r="C953" s="83"/>
      <c r="D953" s="31"/>
      <c r="E953" s="31"/>
      <c r="F953" s="31"/>
    </row>
    <row r="954" spans="1:6" x14ac:dyDescent="0.25">
      <c r="A954" s="83"/>
      <c r="C954" s="83"/>
      <c r="D954" s="31"/>
      <c r="E954" s="31"/>
      <c r="F954" s="31"/>
    </row>
    <row r="955" spans="1:6" x14ac:dyDescent="0.25">
      <c r="A955" s="83"/>
      <c r="C955" s="83"/>
      <c r="D955" s="31"/>
      <c r="E955" s="31"/>
      <c r="F955" s="31"/>
    </row>
    <row r="956" spans="1:6" x14ac:dyDescent="0.25">
      <c r="A956" s="83"/>
      <c r="C956" s="83"/>
      <c r="D956" s="31"/>
      <c r="E956" s="31"/>
      <c r="F956" s="31"/>
    </row>
    <row r="957" spans="1:6" x14ac:dyDescent="0.25">
      <c r="A957" s="83"/>
      <c r="C957" s="83"/>
      <c r="D957" s="31"/>
      <c r="E957" s="31"/>
      <c r="F957" s="31"/>
    </row>
    <row r="958" spans="1:6" x14ac:dyDescent="0.25">
      <c r="A958" s="83"/>
      <c r="C958" s="83"/>
      <c r="D958" s="31"/>
      <c r="E958" s="31"/>
      <c r="F958" s="31"/>
    </row>
    <row r="959" spans="1:6" x14ac:dyDescent="0.25">
      <c r="A959" s="83"/>
      <c r="C959" s="83"/>
      <c r="D959" s="31"/>
      <c r="E959" s="31"/>
      <c r="F959" s="31"/>
    </row>
    <row r="960" spans="1:6" x14ac:dyDescent="0.25">
      <c r="A960" s="83"/>
      <c r="C960" s="83"/>
      <c r="D960" s="31"/>
      <c r="E960" s="31"/>
      <c r="F960" s="31"/>
    </row>
    <row r="961" spans="1:6" x14ac:dyDescent="0.25">
      <c r="A961" s="83"/>
      <c r="C961" s="83"/>
      <c r="D961" s="31"/>
      <c r="E961" s="31"/>
      <c r="F961" s="31"/>
    </row>
    <row r="962" spans="1:6" x14ac:dyDescent="0.25">
      <c r="A962" s="83"/>
      <c r="C962" s="83"/>
      <c r="D962" s="31"/>
      <c r="E962" s="31"/>
      <c r="F962" s="31"/>
    </row>
    <row r="963" spans="1:6" x14ac:dyDescent="0.25">
      <c r="A963" s="83"/>
      <c r="C963" s="83"/>
      <c r="D963" s="31"/>
      <c r="E963" s="31"/>
      <c r="F963" s="31"/>
    </row>
    <row r="964" spans="1:6" x14ac:dyDescent="0.25">
      <c r="A964" s="83"/>
      <c r="C964" s="83"/>
      <c r="D964" s="31"/>
      <c r="E964" s="31"/>
      <c r="F964" s="31"/>
    </row>
    <row r="965" spans="1:6" x14ac:dyDescent="0.25">
      <c r="A965" s="83"/>
      <c r="C965" s="83"/>
      <c r="D965" s="31"/>
      <c r="E965" s="31"/>
      <c r="F965" s="31"/>
    </row>
    <row r="966" spans="1:6" x14ac:dyDescent="0.25">
      <c r="A966" s="83"/>
      <c r="C966" s="83"/>
      <c r="D966" s="31"/>
      <c r="E966" s="31"/>
      <c r="F966" s="31"/>
    </row>
    <row r="967" spans="1:6" x14ac:dyDescent="0.25">
      <c r="A967" s="83"/>
      <c r="C967" s="83"/>
      <c r="D967" s="31"/>
      <c r="E967" s="31"/>
      <c r="F967" s="31"/>
    </row>
    <row r="968" spans="1:6" x14ac:dyDescent="0.25">
      <c r="A968" s="83"/>
      <c r="C968" s="83"/>
      <c r="D968" s="31"/>
      <c r="E968" s="31"/>
      <c r="F968" s="31"/>
    </row>
    <row r="969" spans="1:6" x14ac:dyDescent="0.25">
      <c r="A969" s="83"/>
      <c r="C969" s="83"/>
      <c r="D969" s="31"/>
      <c r="E969" s="31"/>
      <c r="F969" s="31"/>
    </row>
    <row r="970" spans="1:6" x14ac:dyDescent="0.25">
      <c r="A970" s="83"/>
      <c r="C970" s="83"/>
      <c r="D970" s="31"/>
      <c r="E970" s="31"/>
      <c r="F970" s="31"/>
    </row>
    <row r="971" spans="1:6" x14ac:dyDescent="0.25">
      <c r="A971" s="83"/>
      <c r="C971" s="83"/>
      <c r="D971" s="31"/>
      <c r="E971" s="31"/>
      <c r="F971" s="31"/>
    </row>
    <row r="972" spans="1:6" x14ac:dyDescent="0.25">
      <c r="A972" s="83"/>
      <c r="C972" s="83"/>
      <c r="D972" s="31"/>
      <c r="E972" s="31"/>
      <c r="F972" s="31"/>
    </row>
    <row r="973" spans="1:6" x14ac:dyDescent="0.25">
      <c r="A973" s="83"/>
      <c r="C973" s="83"/>
      <c r="D973" s="31"/>
      <c r="E973" s="31"/>
      <c r="F973" s="31"/>
    </row>
    <row r="974" spans="1:6" x14ac:dyDescent="0.25">
      <c r="A974" s="83"/>
      <c r="C974" s="83"/>
      <c r="D974" s="31"/>
      <c r="E974" s="31"/>
      <c r="F974" s="31"/>
    </row>
    <row r="975" spans="1:6" x14ac:dyDescent="0.25">
      <c r="A975" s="83"/>
      <c r="C975" s="83"/>
      <c r="D975" s="31"/>
      <c r="E975" s="31"/>
      <c r="F975" s="31"/>
    </row>
    <row r="976" spans="1:6" x14ac:dyDescent="0.25">
      <c r="A976" s="83"/>
      <c r="C976" s="83"/>
      <c r="D976" s="31"/>
      <c r="E976" s="31"/>
      <c r="F976" s="31"/>
    </row>
    <row r="977" spans="1:6" x14ac:dyDescent="0.25">
      <c r="A977" s="83"/>
      <c r="C977" s="83"/>
      <c r="D977" s="31"/>
      <c r="E977" s="31"/>
      <c r="F977" s="31"/>
    </row>
    <row r="978" spans="1:6" x14ac:dyDescent="0.25">
      <c r="A978" s="83"/>
      <c r="C978" s="83"/>
      <c r="D978" s="31"/>
      <c r="E978" s="31"/>
      <c r="F978" s="31"/>
    </row>
    <row r="979" spans="1:6" x14ac:dyDescent="0.25">
      <c r="A979" s="83"/>
      <c r="C979" s="83"/>
      <c r="D979" s="31"/>
      <c r="E979" s="31"/>
      <c r="F979" s="31"/>
    </row>
    <row r="980" spans="1:6" x14ac:dyDescent="0.25">
      <c r="A980" s="83"/>
      <c r="C980" s="83"/>
      <c r="D980" s="31"/>
      <c r="E980" s="31"/>
      <c r="F980" s="31"/>
    </row>
    <row r="981" spans="1:6" x14ac:dyDescent="0.25">
      <c r="A981" s="83"/>
      <c r="C981" s="83"/>
      <c r="D981" s="31"/>
      <c r="E981" s="31"/>
      <c r="F981" s="31"/>
    </row>
    <row r="982" spans="1:6" x14ac:dyDescent="0.25">
      <c r="A982" s="83"/>
      <c r="C982" s="83"/>
      <c r="D982" s="31"/>
      <c r="E982" s="31"/>
      <c r="F982" s="31"/>
    </row>
    <row r="983" spans="1:6" x14ac:dyDescent="0.25">
      <c r="A983" s="83"/>
      <c r="C983" s="83"/>
      <c r="D983" s="31"/>
      <c r="E983" s="31"/>
      <c r="F983" s="31"/>
    </row>
    <row r="984" spans="1:6" x14ac:dyDescent="0.25">
      <c r="A984" s="83"/>
      <c r="C984" s="83"/>
      <c r="D984" s="31"/>
      <c r="E984" s="31"/>
      <c r="F984" s="31"/>
    </row>
    <row r="985" spans="1:6" x14ac:dyDescent="0.25">
      <c r="A985" s="83"/>
      <c r="C985" s="83"/>
      <c r="D985" s="31"/>
      <c r="E985" s="31"/>
      <c r="F985" s="31"/>
    </row>
    <row r="986" spans="1:6" x14ac:dyDescent="0.25">
      <c r="A986" s="83"/>
      <c r="C986" s="83"/>
      <c r="D986" s="31"/>
      <c r="E986" s="31"/>
      <c r="F986" s="31"/>
    </row>
    <row r="987" spans="1:6" x14ac:dyDescent="0.25">
      <c r="A987" s="83"/>
      <c r="C987" s="83"/>
      <c r="D987" s="31"/>
      <c r="E987" s="31"/>
      <c r="F987" s="31"/>
    </row>
    <row r="988" spans="1:6" x14ac:dyDescent="0.25">
      <c r="A988" s="83"/>
      <c r="C988" s="83"/>
      <c r="D988" s="31"/>
      <c r="E988" s="31"/>
      <c r="F988" s="31"/>
    </row>
    <row r="989" spans="1:6" x14ac:dyDescent="0.25">
      <c r="A989" s="83"/>
      <c r="C989" s="83"/>
      <c r="D989" s="31"/>
      <c r="E989" s="31"/>
      <c r="F989" s="31"/>
    </row>
    <row r="990" spans="1:6" x14ac:dyDescent="0.25">
      <c r="A990" s="83"/>
      <c r="C990" s="83"/>
      <c r="D990" s="31"/>
      <c r="E990" s="31"/>
      <c r="F990" s="31"/>
    </row>
    <row r="991" spans="1:6" x14ac:dyDescent="0.25">
      <c r="A991" s="83"/>
      <c r="C991" s="83"/>
      <c r="D991" s="31"/>
      <c r="E991" s="31"/>
      <c r="F991" s="31"/>
    </row>
    <row r="992" spans="1:6" x14ac:dyDescent="0.25">
      <c r="A992" s="83"/>
      <c r="C992" s="83"/>
      <c r="D992" s="31"/>
      <c r="E992" s="31"/>
      <c r="F992" s="31"/>
    </row>
    <row r="993" spans="1:6" x14ac:dyDescent="0.25">
      <c r="A993" s="83"/>
      <c r="C993" s="83"/>
      <c r="D993" s="31"/>
      <c r="E993" s="31"/>
      <c r="F993" s="31"/>
    </row>
    <row r="994" spans="1:6" x14ac:dyDescent="0.25">
      <c r="A994" s="83"/>
      <c r="C994" s="83"/>
      <c r="D994" s="31"/>
      <c r="E994" s="31"/>
      <c r="F994" s="31"/>
    </row>
    <row r="995" spans="1:6" x14ac:dyDescent="0.25">
      <c r="A995" s="83"/>
      <c r="C995" s="83"/>
      <c r="D995" s="31"/>
      <c r="E995" s="31"/>
      <c r="F995" s="31"/>
    </row>
    <row r="996" spans="1:6" x14ac:dyDescent="0.25">
      <c r="A996" s="83"/>
      <c r="C996" s="83"/>
      <c r="D996" s="31"/>
      <c r="E996" s="31"/>
      <c r="F996" s="31"/>
    </row>
    <row r="997" spans="1:6" x14ac:dyDescent="0.25">
      <c r="A997" s="83"/>
      <c r="C997" s="83"/>
      <c r="D997" s="31"/>
      <c r="E997" s="31"/>
      <c r="F997" s="31"/>
    </row>
    <row r="998" spans="1:6" x14ac:dyDescent="0.25">
      <c r="A998" s="83"/>
      <c r="C998" s="83"/>
      <c r="D998" s="31"/>
      <c r="E998" s="31"/>
      <c r="F998" s="31"/>
    </row>
    <row r="999" spans="1:6" x14ac:dyDescent="0.25">
      <c r="A999" s="83"/>
      <c r="C999" s="83"/>
      <c r="D999" s="31"/>
      <c r="E999" s="31"/>
      <c r="F999" s="31"/>
    </row>
    <row r="1000" spans="1:6" x14ac:dyDescent="0.25">
      <c r="A1000" s="83"/>
      <c r="C1000" s="83"/>
      <c r="D1000" s="31"/>
      <c r="E1000" s="31"/>
      <c r="F1000" s="31"/>
    </row>
    <row r="1001" spans="1:6" x14ac:dyDescent="0.25">
      <c r="A1001" s="83"/>
      <c r="C1001" s="83"/>
      <c r="D1001" s="31"/>
      <c r="E1001" s="31"/>
      <c r="F1001" s="31"/>
    </row>
    <row r="1002" spans="1:6" x14ac:dyDescent="0.25">
      <c r="A1002" s="83"/>
      <c r="C1002" s="83"/>
      <c r="D1002" s="31"/>
      <c r="E1002" s="31"/>
      <c r="F1002" s="31"/>
    </row>
    <row r="1003" spans="1:6" x14ac:dyDescent="0.25">
      <c r="A1003" s="83"/>
      <c r="C1003" s="83"/>
      <c r="D1003" s="31"/>
      <c r="E1003" s="31"/>
      <c r="F1003" s="31"/>
    </row>
    <row r="1004" spans="1:6" x14ac:dyDescent="0.25">
      <c r="A1004" s="83"/>
      <c r="C1004" s="83"/>
      <c r="D1004" s="31"/>
      <c r="E1004" s="31"/>
      <c r="F1004" s="31"/>
    </row>
    <row r="1005" spans="1:6" x14ac:dyDescent="0.25">
      <c r="A1005" s="83"/>
      <c r="C1005" s="83"/>
      <c r="D1005" s="31"/>
      <c r="E1005" s="31"/>
      <c r="F1005" s="31"/>
    </row>
    <row r="1006" spans="1:6" x14ac:dyDescent="0.25">
      <c r="A1006" s="83"/>
      <c r="C1006" s="83"/>
      <c r="D1006" s="31"/>
      <c r="E1006" s="31"/>
      <c r="F1006" s="31"/>
    </row>
    <row r="1007" spans="1:6" x14ac:dyDescent="0.25">
      <c r="A1007" s="83"/>
      <c r="C1007" s="83"/>
      <c r="D1007" s="31"/>
      <c r="E1007" s="31"/>
      <c r="F1007" s="31"/>
    </row>
    <row r="1008" spans="1:6" x14ac:dyDescent="0.25">
      <c r="A1008" s="83"/>
      <c r="C1008" s="83"/>
      <c r="D1008" s="31"/>
      <c r="E1008" s="31"/>
      <c r="F1008" s="31"/>
    </row>
    <row r="1009" spans="1:6" x14ac:dyDescent="0.25">
      <c r="A1009" s="83"/>
      <c r="C1009" s="83"/>
      <c r="D1009" s="31"/>
      <c r="E1009" s="31"/>
      <c r="F1009" s="31"/>
    </row>
    <row r="1010" spans="1:6" x14ac:dyDescent="0.25">
      <c r="A1010" s="83"/>
      <c r="C1010" s="83"/>
      <c r="D1010" s="31"/>
      <c r="E1010" s="31"/>
      <c r="F1010" s="31"/>
    </row>
    <row r="1011" spans="1:6" x14ac:dyDescent="0.25">
      <c r="A1011" s="83"/>
      <c r="C1011" s="83"/>
      <c r="D1011" s="31"/>
      <c r="E1011" s="31"/>
      <c r="F1011" s="31"/>
    </row>
    <row r="1012" spans="1:6" x14ac:dyDescent="0.25">
      <c r="A1012" s="83"/>
      <c r="C1012" s="83"/>
      <c r="D1012" s="31"/>
      <c r="E1012" s="31"/>
      <c r="F1012" s="31"/>
    </row>
    <row r="1013" spans="1:6" x14ac:dyDescent="0.25">
      <c r="A1013" s="83"/>
      <c r="C1013" s="83"/>
      <c r="D1013" s="31"/>
      <c r="E1013" s="31"/>
      <c r="F1013" s="31"/>
    </row>
    <row r="1014" spans="1:6" x14ac:dyDescent="0.25">
      <c r="A1014" s="83"/>
      <c r="C1014" s="83"/>
      <c r="D1014" s="31"/>
      <c r="E1014" s="31"/>
      <c r="F1014" s="31"/>
    </row>
    <row r="1015" spans="1:6" x14ac:dyDescent="0.25">
      <c r="A1015" s="83"/>
      <c r="C1015" s="83"/>
      <c r="D1015" s="31"/>
      <c r="E1015" s="31"/>
      <c r="F1015" s="31"/>
    </row>
    <row r="1016" spans="1:6" x14ac:dyDescent="0.25">
      <c r="A1016" s="83"/>
      <c r="C1016" s="83"/>
      <c r="D1016" s="31"/>
      <c r="E1016" s="31"/>
      <c r="F1016" s="31"/>
    </row>
    <row r="1017" spans="1:6" x14ac:dyDescent="0.25">
      <c r="A1017" s="83"/>
      <c r="C1017" s="83"/>
      <c r="D1017" s="31"/>
      <c r="E1017" s="31"/>
      <c r="F1017" s="31"/>
    </row>
    <row r="1018" spans="1:6" x14ac:dyDescent="0.25">
      <c r="A1018" s="83"/>
      <c r="C1018" s="83"/>
      <c r="D1018" s="31"/>
      <c r="E1018" s="31"/>
      <c r="F1018" s="31"/>
    </row>
    <row r="1019" spans="1:6" x14ac:dyDescent="0.25">
      <c r="A1019" s="83"/>
      <c r="C1019" s="83"/>
      <c r="D1019" s="31"/>
      <c r="E1019" s="31"/>
      <c r="F1019" s="31"/>
    </row>
    <row r="1020" spans="1:6" x14ac:dyDescent="0.25">
      <c r="A1020" s="83"/>
      <c r="C1020" s="83"/>
      <c r="D1020" s="31"/>
      <c r="E1020" s="31"/>
      <c r="F1020" s="31"/>
    </row>
    <row r="1021" spans="1:6" x14ac:dyDescent="0.25">
      <c r="A1021" s="83"/>
      <c r="C1021" s="83"/>
      <c r="D1021" s="31"/>
      <c r="E1021" s="31"/>
      <c r="F1021" s="31"/>
    </row>
    <row r="1022" spans="1:6" x14ac:dyDescent="0.25">
      <c r="A1022" s="83"/>
      <c r="C1022" s="83"/>
      <c r="D1022" s="31"/>
      <c r="E1022" s="31"/>
      <c r="F1022" s="31"/>
    </row>
    <row r="1023" spans="1:6" x14ac:dyDescent="0.25">
      <c r="A1023" s="83"/>
      <c r="C1023" s="83"/>
      <c r="D1023" s="31"/>
      <c r="E1023" s="31"/>
      <c r="F1023" s="31"/>
    </row>
    <row r="1024" spans="1:6" x14ac:dyDescent="0.25">
      <c r="A1024" s="83"/>
      <c r="C1024" s="83"/>
      <c r="D1024" s="31"/>
      <c r="E1024" s="31"/>
      <c r="F1024" s="31"/>
    </row>
    <row r="1025" spans="1:6" x14ac:dyDescent="0.25">
      <c r="A1025" s="83"/>
      <c r="C1025" s="83"/>
      <c r="D1025" s="31"/>
      <c r="E1025" s="31"/>
      <c r="F1025" s="31"/>
    </row>
    <row r="1026" spans="1:6" x14ac:dyDescent="0.25">
      <c r="A1026" s="83"/>
      <c r="C1026" s="83"/>
      <c r="D1026" s="31"/>
      <c r="E1026" s="31"/>
      <c r="F1026" s="31"/>
    </row>
    <row r="1027" spans="1:6" x14ac:dyDescent="0.25">
      <c r="A1027" s="83"/>
      <c r="C1027" s="83"/>
      <c r="D1027" s="31"/>
      <c r="E1027" s="31"/>
      <c r="F1027" s="31"/>
    </row>
    <row r="1028" spans="1:6" x14ac:dyDescent="0.25">
      <c r="A1028" s="83"/>
      <c r="C1028" s="83"/>
      <c r="D1028" s="31"/>
      <c r="E1028" s="31"/>
      <c r="F1028" s="31"/>
    </row>
    <row r="1029" spans="1:6" x14ac:dyDescent="0.25">
      <c r="A1029" s="83"/>
      <c r="C1029" s="83"/>
      <c r="D1029" s="31"/>
      <c r="E1029" s="31"/>
      <c r="F1029" s="31"/>
    </row>
    <row r="1030" spans="1:6" x14ac:dyDescent="0.25">
      <c r="A1030" s="83"/>
      <c r="C1030" s="83"/>
      <c r="D1030" s="31"/>
      <c r="E1030" s="31"/>
      <c r="F1030" s="31"/>
    </row>
    <row r="1031" spans="1:6" x14ac:dyDescent="0.25">
      <c r="A1031" s="83"/>
      <c r="C1031" s="83"/>
      <c r="D1031" s="31"/>
      <c r="E1031" s="31"/>
      <c r="F1031" s="31"/>
    </row>
    <row r="1032" spans="1:6" x14ac:dyDescent="0.25">
      <c r="A1032" s="83"/>
      <c r="C1032" s="83"/>
      <c r="D1032" s="31"/>
      <c r="E1032" s="31"/>
      <c r="F1032" s="31"/>
    </row>
    <row r="1033" spans="1:6" x14ac:dyDescent="0.25">
      <c r="A1033" s="83"/>
      <c r="C1033" s="83"/>
      <c r="D1033" s="31"/>
      <c r="E1033" s="31"/>
      <c r="F1033" s="31"/>
    </row>
    <row r="1034" spans="1:6" x14ac:dyDescent="0.25">
      <c r="A1034" s="83"/>
      <c r="C1034" s="83"/>
      <c r="D1034" s="31"/>
      <c r="E1034" s="31"/>
      <c r="F1034" s="31"/>
    </row>
    <row r="1035" spans="1:6" x14ac:dyDescent="0.25">
      <c r="A1035" s="83"/>
      <c r="C1035" s="83"/>
      <c r="D1035" s="31"/>
      <c r="E1035" s="31"/>
      <c r="F1035" s="31"/>
    </row>
    <row r="1036" spans="1:6" x14ac:dyDescent="0.25">
      <c r="A1036" s="83"/>
      <c r="C1036" s="83"/>
      <c r="D1036" s="31"/>
      <c r="E1036" s="31"/>
      <c r="F1036" s="31"/>
    </row>
    <row r="1037" spans="1:6" x14ac:dyDescent="0.25">
      <c r="A1037" s="83"/>
      <c r="C1037" s="83"/>
      <c r="D1037" s="31"/>
      <c r="E1037" s="31"/>
      <c r="F1037" s="31"/>
    </row>
    <row r="1038" spans="1:6" x14ac:dyDescent="0.25">
      <c r="A1038" s="83"/>
      <c r="C1038" s="83"/>
      <c r="D1038" s="31"/>
      <c r="E1038" s="31"/>
      <c r="F1038" s="31"/>
    </row>
    <row r="1039" spans="1:6" x14ac:dyDescent="0.25">
      <c r="A1039" s="83"/>
      <c r="C1039" s="83"/>
      <c r="D1039" s="31"/>
      <c r="E1039" s="31"/>
      <c r="F1039" s="31"/>
    </row>
    <row r="1040" spans="1:6" x14ac:dyDescent="0.25">
      <c r="A1040" s="83"/>
      <c r="C1040" s="83"/>
      <c r="D1040" s="31"/>
      <c r="E1040" s="31"/>
      <c r="F1040" s="31"/>
    </row>
    <row r="1041" spans="1:6" x14ac:dyDescent="0.25">
      <c r="A1041" s="83"/>
      <c r="C1041" s="83"/>
      <c r="D1041" s="31"/>
      <c r="E1041" s="31"/>
      <c r="F1041" s="31"/>
    </row>
    <row r="1042" spans="1:6" x14ac:dyDescent="0.25">
      <c r="A1042" s="83"/>
      <c r="C1042" s="83"/>
      <c r="D1042" s="31"/>
      <c r="E1042" s="31"/>
      <c r="F1042" s="31"/>
    </row>
    <row r="1043" spans="1:6" x14ac:dyDescent="0.25">
      <c r="A1043" s="83"/>
      <c r="C1043" s="83"/>
      <c r="D1043" s="31"/>
      <c r="E1043" s="31"/>
      <c r="F1043" s="31"/>
    </row>
    <row r="1044" spans="1:6" x14ac:dyDescent="0.25">
      <c r="A1044" s="83"/>
      <c r="C1044" s="83"/>
      <c r="D1044" s="31"/>
      <c r="E1044" s="31"/>
      <c r="F1044" s="31"/>
    </row>
    <row r="1045" spans="1:6" x14ac:dyDescent="0.25">
      <c r="A1045" s="83"/>
      <c r="C1045" s="83"/>
      <c r="D1045" s="31"/>
      <c r="E1045" s="31"/>
      <c r="F1045" s="31"/>
    </row>
    <row r="1046" spans="1:6" x14ac:dyDescent="0.25">
      <c r="A1046" s="83"/>
      <c r="C1046" s="83"/>
      <c r="D1046" s="31"/>
      <c r="E1046" s="31"/>
      <c r="F1046" s="31"/>
    </row>
    <row r="1047" spans="1:6" x14ac:dyDescent="0.25">
      <c r="A1047" s="83"/>
      <c r="C1047" s="83"/>
      <c r="D1047" s="31"/>
      <c r="E1047" s="31"/>
      <c r="F1047" s="31"/>
    </row>
    <row r="1048" spans="1:6" x14ac:dyDescent="0.25">
      <c r="A1048" s="83"/>
      <c r="C1048" s="83"/>
      <c r="D1048" s="31"/>
      <c r="E1048" s="31"/>
      <c r="F1048" s="31"/>
    </row>
    <row r="1049" spans="1:6" x14ac:dyDescent="0.25">
      <c r="A1049" s="83"/>
      <c r="C1049" s="83"/>
      <c r="D1049" s="31"/>
      <c r="E1049" s="31"/>
      <c r="F1049" s="31"/>
    </row>
    <row r="1050" spans="1:6" x14ac:dyDescent="0.25">
      <c r="A1050" s="83"/>
      <c r="C1050" s="83"/>
      <c r="D1050" s="31"/>
      <c r="E1050" s="31"/>
      <c r="F1050" s="31"/>
    </row>
    <row r="1051" spans="1:6" x14ac:dyDescent="0.25">
      <c r="A1051" s="83"/>
      <c r="C1051" s="83"/>
      <c r="D1051" s="31"/>
      <c r="E1051" s="31"/>
      <c r="F1051" s="31"/>
    </row>
    <row r="1052" spans="1:6" x14ac:dyDescent="0.25">
      <c r="A1052" s="83"/>
      <c r="C1052" s="83"/>
      <c r="D1052" s="31"/>
      <c r="E1052" s="31"/>
      <c r="F1052" s="31"/>
    </row>
    <row r="1053" spans="1:6" x14ac:dyDescent="0.25">
      <c r="A1053" s="83"/>
      <c r="C1053" s="83"/>
      <c r="D1053" s="31"/>
      <c r="E1053" s="31"/>
      <c r="F1053" s="31"/>
    </row>
    <row r="1054" spans="1:6" x14ac:dyDescent="0.25">
      <c r="A1054" s="83"/>
      <c r="C1054" s="83"/>
      <c r="D1054" s="31"/>
      <c r="E1054" s="31"/>
      <c r="F1054" s="31"/>
    </row>
    <row r="1055" spans="1:6" x14ac:dyDescent="0.25">
      <c r="A1055" s="83"/>
      <c r="C1055" s="83"/>
      <c r="D1055" s="31"/>
      <c r="E1055" s="31"/>
      <c r="F1055" s="31"/>
    </row>
    <row r="1056" spans="1:6" x14ac:dyDescent="0.25">
      <c r="A1056" s="83"/>
      <c r="C1056" s="83"/>
      <c r="D1056" s="31"/>
      <c r="E1056" s="31"/>
      <c r="F1056" s="31"/>
    </row>
    <row r="1057" spans="1:6" x14ac:dyDescent="0.25">
      <c r="A1057" s="83"/>
      <c r="C1057" s="83"/>
      <c r="D1057" s="31"/>
      <c r="E1057" s="31"/>
      <c r="F1057" s="31"/>
    </row>
    <row r="1058" spans="1:6" x14ac:dyDescent="0.25">
      <c r="A1058" s="83"/>
      <c r="C1058" s="83"/>
      <c r="D1058" s="31"/>
      <c r="E1058" s="31"/>
      <c r="F1058" s="31"/>
    </row>
    <row r="1059" spans="1:6" x14ac:dyDescent="0.25">
      <c r="A1059" s="83"/>
      <c r="C1059" s="83"/>
      <c r="D1059" s="31"/>
      <c r="E1059" s="31"/>
      <c r="F1059" s="31"/>
    </row>
    <row r="1060" spans="1:6" x14ac:dyDescent="0.25">
      <c r="A1060" s="83"/>
      <c r="C1060" s="83"/>
      <c r="D1060" s="31"/>
      <c r="E1060" s="31"/>
      <c r="F1060" s="31"/>
    </row>
    <row r="1061" spans="1:6" x14ac:dyDescent="0.25">
      <c r="A1061" s="83"/>
      <c r="C1061" s="83"/>
      <c r="D1061" s="31"/>
      <c r="E1061" s="31"/>
      <c r="F1061" s="31"/>
    </row>
    <row r="1062" spans="1:6" x14ac:dyDescent="0.25">
      <c r="A1062" s="83"/>
      <c r="C1062" s="83"/>
      <c r="D1062" s="31"/>
      <c r="E1062" s="31"/>
      <c r="F1062" s="31"/>
    </row>
    <row r="1063" spans="1:6" x14ac:dyDescent="0.25">
      <c r="A1063" s="83"/>
      <c r="C1063" s="83"/>
      <c r="D1063" s="31"/>
      <c r="E1063" s="31"/>
      <c r="F1063" s="31"/>
    </row>
    <row r="1064" spans="1:6" x14ac:dyDescent="0.25">
      <c r="A1064" s="83"/>
      <c r="C1064" s="83"/>
      <c r="D1064" s="31"/>
      <c r="E1064" s="31"/>
      <c r="F1064" s="31"/>
    </row>
    <row r="1065" spans="1:6" x14ac:dyDescent="0.25">
      <c r="A1065" s="83"/>
      <c r="C1065" s="83"/>
      <c r="D1065" s="31"/>
      <c r="E1065" s="31"/>
      <c r="F1065" s="31"/>
    </row>
    <row r="1066" spans="1:6" x14ac:dyDescent="0.25">
      <c r="A1066" s="83"/>
      <c r="C1066" s="83"/>
      <c r="D1066" s="31"/>
      <c r="E1066" s="31"/>
      <c r="F1066" s="31"/>
    </row>
    <row r="1067" spans="1:6" x14ac:dyDescent="0.25">
      <c r="A1067" s="83"/>
      <c r="C1067" s="83"/>
      <c r="D1067" s="31"/>
      <c r="E1067" s="31"/>
      <c r="F1067" s="31"/>
    </row>
    <row r="1068" spans="1:6" x14ac:dyDescent="0.25">
      <c r="A1068" s="83"/>
      <c r="C1068" s="83"/>
      <c r="D1068" s="31"/>
      <c r="E1068" s="31"/>
      <c r="F1068" s="31"/>
    </row>
    <row r="1069" spans="1:6" x14ac:dyDescent="0.25">
      <c r="A1069" s="83"/>
      <c r="C1069" s="83"/>
      <c r="D1069" s="31"/>
      <c r="E1069" s="31"/>
      <c r="F1069" s="31"/>
    </row>
    <row r="1070" spans="1:6" x14ac:dyDescent="0.25">
      <c r="A1070" s="83"/>
      <c r="C1070" s="83"/>
      <c r="D1070" s="31"/>
      <c r="E1070" s="31"/>
      <c r="F1070" s="31"/>
    </row>
    <row r="1071" spans="1:6" x14ac:dyDescent="0.25">
      <c r="A1071" s="83"/>
      <c r="C1071" s="83"/>
      <c r="D1071" s="31"/>
      <c r="E1071" s="31"/>
      <c r="F1071" s="31"/>
    </row>
    <row r="1072" spans="1:6" x14ac:dyDescent="0.25">
      <c r="A1072" s="83"/>
      <c r="C1072" s="83"/>
      <c r="D1072" s="31"/>
      <c r="E1072" s="31"/>
      <c r="F1072" s="31"/>
    </row>
    <row r="1073" spans="1:6" x14ac:dyDescent="0.25">
      <c r="A1073" s="83"/>
      <c r="C1073" s="83"/>
      <c r="D1073" s="31"/>
      <c r="E1073" s="31"/>
      <c r="F1073" s="31"/>
    </row>
    <row r="1074" spans="1:6" x14ac:dyDescent="0.25">
      <c r="A1074" s="83"/>
      <c r="C1074" s="83"/>
      <c r="D1074" s="31"/>
      <c r="E1074" s="31"/>
      <c r="F1074" s="31"/>
    </row>
    <row r="1075" spans="1:6" x14ac:dyDescent="0.25">
      <c r="A1075" s="83"/>
      <c r="C1075" s="83"/>
      <c r="D1075" s="31"/>
      <c r="E1075" s="31"/>
      <c r="F1075" s="31"/>
    </row>
    <row r="1076" spans="1:6" x14ac:dyDescent="0.25">
      <c r="A1076" s="83"/>
      <c r="C1076" s="83"/>
      <c r="D1076" s="31"/>
      <c r="E1076" s="31"/>
      <c r="F1076" s="31"/>
    </row>
    <row r="1077" spans="1:6" x14ac:dyDescent="0.25">
      <c r="A1077" s="83"/>
      <c r="C1077" s="83"/>
      <c r="D1077" s="31"/>
      <c r="E1077" s="31"/>
      <c r="F1077" s="31"/>
    </row>
    <row r="1078" spans="1:6" x14ac:dyDescent="0.25">
      <c r="A1078" s="83"/>
      <c r="C1078" s="83"/>
      <c r="D1078" s="31"/>
      <c r="E1078" s="31"/>
      <c r="F1078" s="31"/>
    </row>
    <row r="1079" spans="1:6" x14ac:dyDescent="0.25">
      <c r="A1079" s="83"/>
      <c r="C1079" s="83"/>
      <c r="D1079" s="31"/>
      <c r="E1079" s="31"/>
      <c r="F1079" s="31"/>
    </row>
    <row r="1080" spans="1:6" x14ac:dyDescent="0.25">
      <c r="A1080" s="83"/>
      <c r="C1080" s="83"/>
      <c r="D1080" s="31"/>
      <c r="E1080" s="31"/>
      <c r="F1080" s="31"/>
    </row>
    <row r="1081" spans="1:6" x14ac:dyDescent="0.25">
      <c r="A1081" s="83"/>
      <c r="C1081" s="83"/>
      <c r="D1081" s="31"/>
      <c r="E1081" s="31"/>
      <c r="F1081" s="31"/>
    </row>
    <row r="1082" spans="1:6" x14ac:dyDescent="0.25">
      <c r="A1082" s="83"/>
      <c r="C1082" s="83"/>
      <c r="D1082" s="31"/>
      <c r="E1082" s="31"/>
      <c r="F1082" s="31"/>
    </row>
    <row r="1083" spans="1:6" x14ac:dyDescent="0.25">
      <c r="A1083" s="83"/>
      <c r="C1083" s="83"/>
      <c r="D1083" s="31"/>
      <c r="E1083" s="31"/>
      <c r="F1083" s="31"/>
    </row>
    <row r="1084" spans="1:6" x14ac:dyDescent="0.25">
      <c r="A1084" s="83"/>
      <c r="C1084" s="83"/>
      <c r="D1084" s="31"/>
      <c r="E1084" s="31"/>
      <c r="F1084" s="31"/>
    </row>
    <row r="1085" spans="1:6" x14ac:dyDescent="0.25">
      <c r="A1085" s="83"/>
      <c r="C1085" s="83"/>
      <c r="D1085" s="31"/>
      <c r="E1085" s="31"/>
      <c r="F1085" s="31"/>
    </row>
    <row r="1086" spans="1:6" x14ac:dyDescent="0.25">
      <c r="A1086" s="83"/>
      <c r="C1086" s="83"/>
      <c r="D1086" s="31"/>
      <c r="E1086" s="31"/>
      <c r="F1086" s="31"/>
    </row>
    <row r="1087" spans="1:6" x14ac:dyDescent="0.25">
      <c r="A1087" s="83"/>
      <c r="C1087" s="83"/>
      <c r="D1087" s="31"/>
      <c r="E1087" s="31"/>
      <c r="F1087" s="31"/>
    </row>
    <row r="1088" spans="1:6" x14ac:dyDescent="0.25">
      <c r="A1088" s="83"/>
      <c r="C1088" s="83"/>
      <c r="D1088" s="31"/>
      <c r="E1088" s="31"/>
      <c r="F1088" s="31"/>
    </row>
    <row r="1089" spans="1:6" x14ac:dyDescent="0.25">
      <c r="A1089" s="83"/>
      <c r="C1089" s="83"/>
      <c r="D1089" s="31"/>
      <c r="E1089" s="31"/>
      <c r="F1089" s="31"/>
    </row>
    <row r="1090" spans="1:6" x14ac:dyDescent="0.25">
      <c r="A1090" s="83"/>
      <c r="C1090" s="83"/>
      <c r="D1090" s="31"/>
      <c r="E1090" s="31"/>
      <c r="F1090" s="31"/>
    </row>
    <row r="1091" spans="1:6" x14ac:dyDescent="0.25">
      <c r="A1091" s="83"/>
      <c r="C1091" s="83"/>
      <c r="D1091" s="31"/>
      <c r="E1091" s="31"/>
      <c r="F1091" s="31"/>
    </row>
    <row r="1092" spans="1:6" x14ac:dyDescent="0.25">
      <c r="A1092" s="83"/>
      <c r="C1092" s="83"/>
      <c r="D1092" s="31"/>
      <c r="E1092" s="31"/>
      <c r="F1092" s="31"/>
    </row>
    <row r="1093" spans="1:6" x14ac:dyDescent="0.25">
      <c r="A1093" s="83"/>
      <c r="C1093" s="83"/>
      <c r="D1093" s="31"/>
      <c r="E1093" s="31"/>
      <c r="F1093" s="31"/>
    </row>
    <row r="1094" spans="1:6" x14ac:dyDescent="0.25">
      <c r="A1094" s="83"/>
      <c r="C1094" s="83"/>
      <c r="D1094" s="31"/>
      <c r="E1094" s="31"/>
      <c r="F1094" s="31"/>
    </row>
    <row r="1095" spans="1:6" x14ac:dyDescent="0.25">
      <c r="A1095" s="83"/>
      <c r="C1095" s="83"/>
      <c r="D1095" s="31"/>
      <c r="E1095" s="31"/>
      <c r="F1095" s="31"/>
    </row>
    <row r="1096" spans="1:6" x14ac:dyDescent="0.25">
      <c r="A1096" s="83"/>
      <c r="C1096" s="83"/>
      <c r="D1096" s="31"/>
      <c r="E1096" s="31"/>
      <c r="F1096" s="31"/>
    </row>
    <row r="1097" spans="1:6" x14ac:dyDescent="0.25">
      <c r="A1097" s="83"/>
      <c r="C1097" s="83"/>
      <c r="D1097" s="31"/>
      <c r="E1097" s="31"/>
      <c r="F1097" s="31"/>
    </row>
    <row r="1098" spans="1:6" x14ac:dyDescent="0.25">
      <c r="A1098" s="83"/>
      <c r="C1098" s="83"/>
      <c r="D1098" s="31"/>
      <c r="E1098" s="31"/>
      <c r="F1098" s="31"/>
    </row>
    <row r="1099" spans="1:6" x14ac:dyDescent="0.25">
      <c r="A1099" s="83"/>
      <c r="C1099" s="83"/>
      <c r="D1099" s="31"/>
      <c r="E1099" s="31"/>
      <c r="F1099" s="31"/>
    </row>
    <row r="1100" spans="1:6" x14ac:dyDescent="0.25">
      <c r="A1100" s="83"/>
      <c r="C1100" s="83"/>
      <c r="D1100" s="31"/>
      <c r="E1100" s="31"/>
      <c r="F1100" s="31"/>
    </row>
    <row r="1101" spans="1:6" x14ac:dyDescent="0.25">
      <c r="A1101" s="83"/>
      <c r="C1101" s="83"/>
      <c r="D1101" s="31"/>
      <c r="E1101" s="31"/>
      <c r="F1101" s="31"/>
    </row>
    <row r="1102" spans="1:6" x14ac:dyDescent="0.25">
      <c r="A1102" s="83"/>
      <c r="C1102" s="83"/>
      <c r="D1102" s="31"/>
      <c r="E1102" s="31"/>
      <c r="F1102" s="31"/>
    </row>
    <row r="1103" spans="1:6" x14ac:dyDescent="0.25">
      <c r="A1103" s="83"/>
      <c r="C1103" s="83"/>
      <c r="D1103" s="31"/>
      <c r="E1103" s="31"/>
      <c r="F1103" s="31"/>
    </row>
    <row r="1104" spans="1:6" x14ac:dyDescent="0.25">
      <c r="A1104" s="83"/>
      <c r="C1104" s="83"/>
      <c r="D1104" s="31"/>
      <c r="E1104" s="31"/>
      <c r="F1104" s="31"/>
    </row>
    <row r="1105" spans="1:6" x14ac:dyDescent="0.25">
      <c r="A1105" s="83"/>
      <c r="C1105" s="83"/>
      <c r="D1105" s="31"/>
      <c r="E1105" s="31"/>
      <c r="F1105" s="31"/>
    </row>
    <row r="1106" spans="1:6" x14ac:dyDescent="0.25">
      <c r="A1106" s="83"/>
      <c r="C1106" s="83"/>
      <c r="D1106" s="31"/>
      <c r="E1106" s="31"/>
      <c r="F1106" s="31"/>
    </row>
    <row r="1107" spans="1:6" x14ac:dyDescent="0.25">
      <c r="A1107" s="83"/>
      <c r="C1107" s="83"/>
      <c r="D1107" s="31"/>
      <c r="E1107" s="31"/>
      <c r="F1107" s="31"/>
    </row>
    <row r="1108" spans="1:6" x14ac:dyDescent="0.25">
      <c r="A1108" s="83"/>
      <c r="C1108" s="83"/>
      <c r="D1108" s="31"/>
      <c r="E1108" s="31"/>
      <c r="F1108" s="31"/>
    </row>
    <row r="1109" spans="1:6" x14ac:dyDescent="0.25">
      <c r="A1109" s="83"/>
      <c r="C1109" s="83"/>
      <c r="D1109" s="31"/>
      <c r="E1109" s="31"/>
      <c r="F1109" s="31"/>
    </row>
    <row r="1110" spans="1:6" x14ac:dyDescent="0.25">
      <c r="A1110" s="83"/>
      <c r="C1110" s="83"/>
      <c r="D1110" s="31"/>
      <c r="E1110" s="31"/>
      <c r="F1110" s="31"/>
    </row>
    <row r="1111" spans="1:6" x14ac:dyDescent="0.25">
      <c r="A1111" s="83"/>
      <c r="C1111" s="83"/>
      <c r="D1111" s="31"/>
      <c r="E1111" s="31"/>
      <c r="F1111" s="31"/>
    </row>
    <row r="1112" spans="1:6" x14ac:dyDescent="0.25">
      <c r="A1112" s="83"/>
      <c r="C1112" s="83"/>
      <c r="D1112" s="31"/>
      <c r="E1112" s="31"/>
      <c r="F1112" s="31"/>
    </row>
    <row r="1113" spans="1:6" x14ac:dyDescent="0.25">
      <c r="A1113" s="83"/>
      <c r="C1113" s="83"/>
      <c r="D1113" s="31"/>
      <c r="E1113" s="31"/>
      <c r="F1113" s="31"/>
    </row>
    <row r="1114" spans="1:6" x14ac:dyDescent="0.25">
      <c r="A1114" s="83"/>
      <c r="C1114" s="83"/>
      <c r="D1114" s="31"/>
      <c r="E1114" s="31"/>
      <c r="F1114" s="31"/>
    </row>
    <row r="1115" spans="1:6" x14ac:dyDescent="0.25">
      <c r="A1115" s="83"/>
      <c r="C1115" s="83"/>
      <c r="D1115" s="31"/>
      <c r="E1115" s="31"/>
      <c r="F1115" s="31"/>
    </row>
    <row r="1116" spans="1:6" x14ac:dyDescent="0.25">
      <c r="A1116" s="83"/>
      <c r="C1116" s="83"/>
      <c r="D1116" s="31"/>
      <c r="E1116" s="31"/>
      <c r="F1116" s="31"/>
    </row>
    <row r="1117" spans="1:6" x14ac:dyDescent="0.25">
      <c r="A1117" s="83"/>
      <c r="C1117" s="83"/>
      <c r="D1117" s="31"/>
      <c r="E1117" s="31"/>
      <c r="F1117" s="31"/>
    </row>
    <row r="1118" spans="1:6" x14ac:dyDescent="0.25">
      <c r="A1118" s="83"/>
      <c r="C1118" s="83"/>
      <c r="D1118" s="31"/>
      <c r="E1118" s="31"/>
      <c r="F1118" s="31"/>
    </row>
    <row r="1119" spans="1:6" x14ac:dyDescent="0.25">
      <c r="A1119" s="83"/>
      <c r="C1119" s="83"/>
      <c r="D1119" s="31"/>
      <c r="E1119" s="31"/>
      <c r="F1119" s="31"/>
    </row>
    <row r="1120" spans="1:6" x14ac:dyDescent="0.25">
      <c r="A1120" s="83"/>
      <c r="C1120" s="83"/>
      <c r="D1120" s="31"/>
      <c r="E1120" s="31"/>
      <c r="F1120" s="31"/>
    </row>
    <row r="1121" spans="1:6" x14ac:dyDescent="0.25">
      <c r="A1121" s="83"/>
      <c r="C1121" s="83"/>
      <c r="D1121" s="31"/>
      <c r="E1121" s="31"/>
      <c r="F1121" s="31"/>
    </row>
    <row r="1122" spans="1:6" x14ac:dyDescent="0.25">
      <c r="A1122" s="83"/>
      <c r="C1122" s="83"/>
      <c r="D1122" s="31"/>
      <c r="E1122" s="31"/>
      <c r="F1122" s="31"/>
    </row>
    <row r="1123" spans="1:6" x14ac:dyDescent="0.25">
      <c r="A1123" s="83"/>
      <c r="C1123" s="83"/>
      <c r="D1123" s="31"/>
      <c r="E1123" s="31"/>
      <c r="F1123" s="31"/>
    </row>
    <row r="1124" spans="1:6" x14ac:dyDescent="0.25">
      <c r="A1124" s="83"/>
      <c r="C1124" s="83"/>
      <c r="D1124" s="31"/>
      <c r="E1124" s="31"/>
      <c r="F1124" s="31"/>
    </row>
    <row r="1125" spans="1:6" x14ac:dyDescent="0.25">
      <c r="A1125" s="83"/>
      <c r="C1125" s="83"/>
      <c r="D1125" s="31"/>
      <c r="E1125" s="31"/>
      <c r="F1125" s="31"/>
    </row>
    <row r="1126" spans="1:6" x14ac:dyDescent="0.25">
      <c r="A1126" s="83"/>
      <c r="C1126" s="83"/>
      <c r="D1126" s="31"/>
      <c r="E1126" s="31"/>
      <c r="F1126" s="31"/>
    </row>
    <row r="1127" spans="1:6" x14ac:dyDescent="0.25">
      <c r="A1127" s="83"/>
      <c r="C1127" s="83"/>
      <c r="D1127" s="31"/>
      <c r="E1127" s="31"/>
      <c r="F1127" s="31"/>
    </row>
    <row r="1128" spans="1:6" x14ac:dyDescent="0.25">
      <c r="A1128" s="83"/>
      <c r="C1128" s="83"/>
      <c r="D1128" s="31"/>
      <c r="E1128" s="31"/>
      <c r="F1128" s="31"/>
    </row>
    <row r="1129" spans="1:6" x14ac:dyDescent="0.25">
      <c r="A1129" s="83"/>
      <c r="C1129" s="83"/>
      <c r="D1129" s="31"/>
      <c r="E1129" s="31"/>
      <c r="F1129" s="31"/>
    </row>
    <row r="1130" spans="1:6" x14ac:dyDescent="0.25">
      <c r="A1130" s="83"/>
      <c r="C1130" s="83"/>
      <c r="D1130" s="31"/>
      <c r="E1130" s="31"/>
      <c r="F1130" s="31"/>
    </row>
    <row r="1131" spans="1:6" x14ac:dyDescent="0.25">
      <c r="A1131" s="83"/>
      <c r="C1131" s="83"/>
      <c r="D1131" s="31"/>
      <c r="E1131" s="31"/>
      <c r="F1131" s="31"/>
    </row>
    <row r="1132" spans="1:6" x14ac:dyDescent="0.25">
      <c r="A1132" s="83"/>
      <c r="C1132" s="83"/>
      <c r="D1132" s="31"/>
      <c r="E1132" s="31"/>
      <c r="F1132" s="31"/>
    </row>
    <row r="1133" spans="1:6" x14ac:dyDescent="0.25">
      <c r="A1133" s="83"/>
      <c r="C1133" s="83"/>
      <c r="D1133" s="31"/>
      <c r="E1133" s="31"/>
      <c r="F1133" s="31"/>
    </row>
    <row r="1134" spans="1:6" x14ac:dyDescent="0.25">
      <c r="A1134" s="83"/>
      <c r="C1134" s="83"/>
      <c r="D1134" s="31"/>
      <c r="E1134" s="31"/>
      <c r="F1134" s="31"/>
    </row>
    <row r="1135" spans="1:6" x14ac:dyDescent="0.25">
      <c r="A1135" s="83"/>
      <c r="C1135" s="83"/>
      <c r="D1135" s="31"/>
      <c r="E1135" s="31"/>
      <c r="F1135" s="31"/>
    </row>
    <row r="1136" spans="1:6" x14ac:dyDescent="0.25">
      <c r="A1136" s="83"/>
      <c r="C1136" s="83"/>
      <c r="D1136" s="31"/>
      <c r="E1136" s="31"/>
      <c r="F1136" s="31"/>
    </row>
    <row r="1137" spans="1:6" x14ac:dyDescent="0.25">
      <c r="A1137" s="83"/>
      <c r="C1137" s="83"/>
      <c r="D1137" s="31"/>
      <c r="E1137" s="31"/>
      <c r="F1137" s="31"/>
    </row>
    <row r="1138" spans="1:6" x14ac:dyDescent="0.25">
      <c r="A1138" s="83"/>
      <c r="C1138" s="83"/>
      <c r="D1138" s="31"/>
      <c r="E1138" s="31"/>
      <c r="F1138" s="31"/>
    </row>
    <row r="1139" spans="1:6" x14ac:dyDescent="0.25">
      <c r="A1139" s="83"/>
      <c r="C1139" s="83"/>
      <c r="D1139" s="31"/>
      <c r="E1139" s="31"/>
      <c r="F1139" s="31"/>
    </row>
    <row r="1140" spans="1:6" x14ac:dyDescent="0.25">
      <c r="A1140" s="83"/>
      <c r="C1140" s="83"/>
      <c r="D1140" s="31"/>
      <c r="E1140" s="31"/>
      <c r="F1140" s="31"/>
    </row>
    <row r="1141" spans="1:6" x14ac:dyDescent="0.25">
      <c r="A1141" s="83"/>
      <c r="C1141" s="83"/>
      <c r="D1141" s="31"/>
      <c r="E1141" s="31"/>
      <c r="F1141" s="31"/>
    </row>
    <row r="1142" spans="1:6" x14ac:dyDescent="0.25">
      <c r="A1142" s="83"/>
      <c r="C1142" s="83"/>
      <c r="D1142" s="31"/>
      <c r="E1142" s="31"/>
      <c r="F1142" s="31"/>
    </row>
    <row r="1143" spans="1:6" x14ac:dyDescent="0.25">
      <c r="A1143" s="83"/>
      <c r="C1143" s="83"/>
      <c r="D1143" s="31"/>
      <c r="E1143" s="31"/>
      <c r="F1143" s="31"/>
    </row>
    <row r="1144" spans="1:6" x14ac:dyDescent="0.25">
      <c r="A1144" s="83"/>
      <c r="C1144" s="83"/>
      <c r="D1144" s="31"/>
      <c r="E1144" s="31"/>
      <c r="F1144" s="31"/>
    </row>
    <row r="1145" spans="1:6" x14ac:dyDescent="0.25">
      <c r="A1145" s="83"/>
      <c r="C1145" s="83"/>
      <c r="D1145" s="31"/>
      <c r="E1145" s="31"/>
      <c r="F1145" s="31"/>
    </row>
    <row r="1146" spans="1:6" x14ac:dyDescent="0.25">
      <c r="A1146" s="83"/>
      <c r="C1146" s="83"/>
      <c r="D1146" s="31"/>
      <c r="E1146" s="31"/>
      <c r="F1146" s="31"/>
    </row>
    <row r="1147" spans="1:6" x14ac:dyDescent="0.25">
      <c r="A1147" s="83"/>
      <c r="C1147" s="83"/>
      <c r="D1147" s="31"/>
      <c r="E1147" s="31"/>
      <c r="F1147" s="31"/>
    </row>
    <row r="1148" spans="1:6" x14ac:dyDescent="0.25">
      <c r="A1148" s="83"/>
      <c r="C1148" s="83"/>
      <c r="D1148" s="31"/>
      <c r="E1148" s="31"/>
      <c r="F1148" s="31"/>
    </row>
    <row r="1149" spans="1:6" x14ac:dyDescent="0.25">
      <c r="A1149" s="83"/>
      <c r="C1149" s="83"/>
      <c r="D1149" s="31"/>
      <c r="E1149" s="31"/>
      <c r="F1149" s="31"/>
    </row>
    <row r="1150" spans="1:6" x14ac:dyDescent="0.25">
      <c r="A1150" s="83"/>
      <c r="C1150" s="83"/>
      <c r="D1150" s="31"/>
      <c r="E1150" s="31"/>
      <c r="F1150" s="31"/>
    </row>
    <row r="1151" spans="1:6" x14ac:dyDescent="0.25">
      <c r="A1151" s="83"/>
      <c r="C1151" s="83"/>
      <c r="D1151" s="31"/>
      <c r="E1151" s="31"/>
      <c r="F1151" s="31"/>
    </row>
    <row r="1152" spans="1:6" x14ac:dyDescent="0.25">
      <c r="A1152" s="83"/>
      <c r="C1152" s="83"/>
      <c r="D1152" s="31"/>
      <c r="E1152" s="31"/>
      <c r="F1152" s="31"/>
    </row>
    <row r="1153" spans="1:6" x14ac:dyDescent="0.25">
      <c r="A1153" s="83"/>
      <c r="C1153" s="83"/>
      <c r="D1153" s="31"/>
      <c r="E1153" s="31"/>
      <c r="F1153" s="31"/>
    </row>
    <row r="1154" spans="1:6" x14ac:dyDescent="0.25">
      <c r="A1154" s="83"/>
      <c r="C1154" s="83"/>
      <c r="D1154" s="31"/>
      <c r="E1154" s="31"/>
      <c r="F1154" s="31"/>
    </row>
    <row r="1155" spans="1:6" x14ac:dyDescent="0.25">
      <c r="A1155" s="83"/>
      <c r="C1155" s="83"/>
      <c r="D1155" s="31"/>
      <c r="E1155" s="31"/>
      <c r="F1155" s="31"/>
    </row>
    <row r="1156" spans="1:6" x14ac:dyDescent="0.25">
      <c r="A1156" s="83"/>
      <c r="C1156" s="83"/>
      <c r="D1156" s="31"/>
      <c r="E1156" s="31"/>
      <c r="F1156" s="31"/>
    </row>
    <row r="1157" spans="1:6" x14ac:dyDescent="0.25">
      <c r="A1157" s="83"/>
      <c r="C1157" s="83"/>
      <c r="D1157" s="31"/>
      <c r="E1157" s="31"/>
      <c r="F1157" s="31"/>
    </row>
    <row r="1158" spans="1:6" x14ac:dyDescent="0.25">
      <c r="A1158" s="83"/>
      <c r="C1158" s="83"/>
      <c r="D1158" s="31"/>
      <c r="E1158" s="31"/>
      <c r="F1158" s="31"/>
    </row>
    <row r="1159" spans="1:6" x14ac:dyDescent="0.25">
      <c r="A1159" s="83"/>
      <c r="C1159" s="83"/>
      <c r="D1159" s="31"/>
      <c r="E1159" s="31"/>
      <c r="F1159" s="31"/>
    </row>
    <row r="1160" spans="1:6" x14ac:dyDescent="0.25">
      <c r="A1160" s="83"/>
      <c r="C1160" s="83"/>
      <c r="D1160" s="31"/>
      <c r="E1160" s="31"/>
      <c r="F1160" s="31"/>
    </row>
    <row r="1161" spans="1:6" x14ac:dyDescent="0.25">
      <c r="A1161" s="83"/>
      <c r="C1161" s="83"/>
      <c r="D1161" s="31"/>
      <c r="E1161" s="31"/>
      <c r="F1161" s="31"/>
    </row>
    <row r="1162" spans="1:6" x14ac:dyDescent="0.25">
      <c r="A1162" s="83"/>
      <c r="C1162" s="83"/>
      <c r="D1162" s="31"/>
      <c r="E1162" s="31"/>
      <c r="F1162" s="31"/>
    </row>
    <row r="1163" spans="1:6" x14ac:dyDescent="0.25">
      <c r="A1163" s="83"/>
      <c r="C1163" s="83"/>
      <c r="D1163" s="31"/>
      <c r="E1163" s="31"/>
      <c r="F1163" s="31"/>
    </row>
    <row r="1164" spans="1:6" x14ac:dyDescent="0.25">
      <c r="A1164" s="83"/>
      <c r="C1164" s="83"/>
      <c r="D1164" s="31"/>
      <c r="E1164" s="31"/>
      <c r="F1164" s="31"/>
    </row>
    <row r="1165" spans="1:6" x14ac:dyDescent="0.25">
      <c r="A1165" s="83"/>
      <c r="C1165" s="83"/>
      <c r="D1165" s="31"/>
      <c r="E1165" s="31"/>
      <c r="F1165" s="31"/>
    </row>
    <row r="1166" spans="1:6" x14ac:dyDescent="0.25">
      <c r="A1166" s="83"/>
      <c r="C1166" s="83"/>
      <c r="D1166" s="31"/>
      <c r="E1166" s="31"/>
      <c r="F1166" s="31"/>
    </row>
    <row r="1167" spans="1:6" x14ac:dyDescent="0.25">
      <c r="A1167" s="83"/>
      <c r="C1167" s="83"/>
      <c r="D1167" s="31"/>
      <c r="E1167" s="31"/>
      <c r="F1167" s="31"/>
    </row>
    <row r="1168" spans="1:6" x14ac:dyDescent="0.25">
      <c r="A1168" s="83"/>
      <c r="C1168" s="83"/>
      <c r="D1168" s="31"/>
      <c r="E1168" s="31"/>
      <c r="F1168" s="31"/>
    </row>
    <row r="1169" spans="1:6" x14ac:dyDescent="0.25">
      <c r="A1169" s="83"/>
      <c r="C1169" s="83"/>
      <c r="D1169" s="31"/>
      <c r="E1169" s="31"/>
      <c r="F1169" s="31"/>
    </row>
    <row r="1170" spans="1:6" x14ac:dyDescent="0.25">
      <c r="A1170" s="83"/>
      <c r="C1170" s="83"/>
      <c r="D1170" s="31"/>
      <c r="E1170" s="31"/>
      <c r="F1170" s="31"/>
    </row>
    <row r="1171" spans="1:6" x14ac:dyDescent="0.25">
      <c r="A1171" s="83"/>
      <c r="C1171" s="83"/>
      <c r="D1171" s="31"/>
      <c r="E1171" s="31"/>
      <c r="F1171" s="31"/>
    </row>
    <row r="1172" spans="1:6" x14ac:dyDescent="0.25">
      <c r="A1172" s="83"/>
      <c r="C1172" s="83"/>
      <c r="D1172" s="31"/>
      <c r="E1172" s="31"/>
      <c r="F1172" s="31"/>
    </row>
    <row r="1173" spans="1:6" x14ac:dyDescent="0.25">
      <c r="A1173" s="83"/>
      <c r="C1173" s="83"/>
      <c r="D1173" s="31"/>
      <c r="E1173" s="31"/>
      <c r="F1173" s="31"/>
    </row>
    <row r="1174" spans="1:6" x14ac:dyDescent="0.25">
      <c r="A1174" s="83"/>
      <c r="C1174" s="83"/>
      <c r="D1174" s="31"/>
      <c r="E1174" s="31"/>
      <c r="F1174" s="31"/>
    </row>
    <row r="1175" spans="1:6" x14ac:dyDescent="0.25">
      <c r="A1175" s="83"/>
      <c r="C1175" s="83"/>
      <c r="D1175" s="31"/>
      <c r="E1175" s="31"/>
      <c r="F1175" s="31"/>
    </row>
    <row r="1176" spans="1:6" x14ac:dyDescent="0.25">
      <c r="A1176" s="83"/>
      <c r="C1176" s="83"/>
      <c r="D1176" s="31"/>
      <c r="E1176" s="31"/>
      <c r="F1176" s="31"/>
    </row>
    <row r="1177" spans="1:6" x14ac:dyDescent="0.25">
      <c r="A1177" s="83"/>
      <c r="C1177" s="83"/>
      <c r="D1177" s="31"/>
      <c r="E1177" s="31"/>
      <c r="F1177" s="31"/>
    </row>
    <row r="1178" spans="1:6" x14ac:dyDescent="0.25">
      <c r="A1178" s="83"/>
      <c r="C1178" s="83"/>
      <c r="D1178" s="31"/>
      <c r="E1178" s="31"/>
      <c r="F1178" s="31"/>
    </row>
    <row r="1179" spans="1:6" x14ac:dyDescent="0.25">
      <c r="A1179" s="83"/>
      <c r="C1179" s="83"/>
      <c r="D1179" s="31"/>
      <c r="E1179" s="31"/>
      <c r="F1179" s="31"/>
    </row>
    <row r="1180" spans="1:6" x14ac:dyDescent="0.25">
      <c r="A1180" s="83"/>
      <c r="C1180" s="83"/>
      <c r="D1180" s="31"/>
      <c r="E1180" s="31"/>
      <c r="F1180" s="31"/>
    </row>
    <row r="1181" spans="1:6" x14ac:dyDescent="0.25">
      <c r="A1181" s="83"/>
      <c r="C1181" s="83"/>
      <c r="D1181" s="31"/>
      <c r="E1181" s="31"/>
      <c r="F1181" s="31"/>
    </row>
    <row r="1182" spans="1:6" x14ac:dyDescent="0.25">
      <c r="A1182" s="83"/>
      <c r="C1182" s="83"/>
      <c r="D1182" s="31"/>
      <c r="E1182" s="31"/>
      <c r="F1182" s="31"/>
    </row>
    <row r="1183" spans="1:6" x14ac:dyDescent="0.25">
      <c r="A1183" s="83"/>
      <c r="C1183" s="83"/>
      <c r="D1183" s="31"/>
      <c r="E1183" s="31"/>
      <c r="F1183" s="31"/>
    </row>
    <row r="1184" spans="1:6" x14ac:dyDescent="0.25">
      <c r="A1184" s="83"/>
      <c r="C1184" s="83"/>
      <c r="D1184" s="31"/>
      <c r="E1184" s="31"/>
      <c r="F1184" s="31"/>
    </row>
    <row r="1185" spans="1:6" x14ac:dyDescent="0.25">
      <c r="A1185" s="83"/>
      <c r="C1185" s="83"/>
      <c r="D1185" s="31"/>
      <c r="E1185" s="31"/>
      <c r="F1185" s="31"/>
    </row>
    <row r="1186" spans="1:6" x14ac:dyDescent="0.25">
      <c r="A1186" s="83"/>
      <c r="C1186" s="83"/>
      <c r="D1186" s="31"/>
      <c r="E1186" s="31"/>
      <c r="F1186" s="31"/>
    </row>
    <row r="1187" spans="1:6" x14ac:dyDescent="0.25">
      <c r="A1187" s="83"/>
      <c r="C1187" s="83"/>
      <c r="D1187" s="31"/>
      <c r="E1187" s="31"/>
      <c r="F1187" s="31"/>
    </row>
    <row r="1188" spans="1:6" x14ac:dyDescent="0.25">
      <c r="A1188" s="83"/>
      <c r="C1188" s="83"/>
      <c r="D1188" s="31"/>
      <c r="E1188" s="31"/>
      <c r="F1188" s="31"/>
    </row>
    <row r="1189" spans="1:6" x14ac:dyDescent="0.25">
      <c r="A1189" s="83"/>
      <c r="C1189" s="83"/>
      <c r="D1189" s="31"/>
      <c r="E1189" s="31"/>
      <c r="F1189" s="31"/>
    </row>
    <row r="1190" spans="1:6" x14ac:dyDescent="0.25">
      <c r="A1190" s="83"/>
      <c r="C1190" s="83"/>
      <c r="D1190" s="31"/>
      <c r="E1190" s="31"/>
      <c r="F1190" s="31"/>
    </row>
    <row r="1191" spans="1:6" x14ac:dyDescent="0.25">
      <c r="A1191" s="83"/>
      <c r="C1191" s="83"/>
      <c r="D1191" s="31"/>
      <c r="E1191" s="31"/>
      <c r="F1191" s="31"/>
    </row>
    <row r="1192" spans="1:6" x14ac:dyDescent="0.25">
      <c r="A1192" s="83"/>
      <c r="C1192" s="83"/>
      <c r="D1192" s="31"/>
      <c r="E1192" s="31"/>
      <c r="F1192" s="31"/>
    </row>
    <row r="1193" spans="1:6" x14ac:dyDescent="0.25">
      <c r="A1193" s="83"/>
      <c r="C1193" s="83"/>
      <c r="D1193" s="31"/>
      <c r="E1193" s="31"/>
      <c r="F1193" s="31"/>
    </row>
    <row r="1194" spans="1:6" x14ac:dyDescent="0.25">
      <c r="A1194" s="83"/>
      <c r="C1194" s="83"/>
      <c r="D1194" s="31"/>
      <c r="E1194" s="31"/>
      <c r="F1194" s="31"/>
    </row>
    <row r="1195" spans="1:6" x14ac:dyDescent="0.25">
      <c r="A1195" s="83"/>
      <c r="C1195" s="83"/>
      <c r="D1195" s="31"/>
      <c r="E1195" s="31"/>
      <c r="F1195" s="31"/>
    </row>
    <row r="1196" spans="1:6" x14ac:dyDescent="0.25">
      <c r="A1196" s="83"/>
      <c r="C1196" s="83"/>
      <c r="D1196" s="31"/>
      <c r="E1196" s="31"/>
      <c r="F1196" s="31"/>
    </row>
    <row r="1197" spans="1:6" x14ac:dyDescent="0.25">
      <c r="A1197" s="83"/>
      <c r="C1197" s="83"/>
      <c r="D1197" s="31"/>
      <c r="E1197" s="31"/>
      <c r="F1197" s="31"/>
    </row>
    <row r="1198" spans="1:6" x14ac:dyDescent="0.25">
      <c r="A1198" s="83"/>
      <c r="C1198" s="83"/>
      <c r="D1198" s="31"/>
      <c r="E1198" s="31"/>
      <c r="F1198" s="31"/>
    </row>
    <row r="1199" spans="1:6" x14ac:dyDescent="0.25">
      <c r="A1199" s="83"/>
      <c r="C1199" s="83"/>
      <c r="D1199" s="31"/>
      <c r="E1199" s="31"/>
      <c r="F1199" s="31"/>
    </row>
    <row r="1200" spans="1:6" x14ac:dyDescent="0.25">
      <c r="A1200" s="83"/>
      <c r="C1200" s="83"/>
      <c r="D1200" s="31"/>
      <c r="E1200" s="31"/>
      <c r="F1200" s="31"/>
    </row>
    <row r="1201" spans="1:6" x14ac:dyDescent="0.25">
      <c r="A1201" s="83"/>
      <c r="C1201" s="83"/>
      <c r="D1201" s="31"/>
      <c r="E1201" s="31"/>
      <c r="F1201" s="31"/>
    </row>
    <row r="1202" spans="1:6" x14ac:dyDescent="0.25">
      <c r="A1202" s="83"/>
      <c r="C1202" s="83"/>
      <c r="D1202" s="31"/>
      <c r="E1202" s="31"/>
      <c r="F1202" s="31"/>
    </row>
    <row r="1203" spans="1:6" x14ac:dyDescent="0.25">
      <c r="A1203" s="83"/>
      <c r="C1203" s="83"/>
      <c r="D1203" s="31"/>
      <c r="E1203" s="31"/>
      <c r="F1203" s="31"/>
    </row>
    <row r="1204" spans="1:6" x14ac:dyDescent="0.25">
      <c r="A1204" s="83"/>
      <c r="C1204" s="83"/>
      <c r="D1204" s="31"/>
      <c r="E1204" s="31"/>
      <c r="F1204" s="31"/>
    </row>
    <row r="1205" spans="1:6" x14ac:dyDescent="0.25">
      <c r="A1205" s="83"/>
      <c r="C1205" s="83"/>
      <c r="D1205" s="31"/>
      <c r="E1205" s="31"/>
      <c r="F1205" s="31"/>
    </row>
    <row r="1206" spans="1:6" x14ac:dyDescent="0.25">
      <c r="A1206" s="83"/>
      <c r="C1206" s="83"/>
      <c r="D1206" s="31"/>
      <c r="E1206" s="31"/>
      <c r="F1206" s="31"/>
    </row>
    <row r="1207" spans="1:6" x14ac:dyDescent="0.25">
      <c r="A1207" s="83"/>
      <c r="C1207" s="83"/>
      <c r="D1207" s="31"/>
      <c r="E1207" s="31"/>
      <c r="F1207" s="31"/>
    </row>
    <row r="1208" spans="1:6" x14ac:dyDescent="0.25">
      <c r="A1208" s="83"/>
      <c r="C1208" s="83"/>
      <c r="D1208" s="31"/>
      <c r="E1208" s="31"/>
      <c r="F1208" s="31"/>
    </row>
    <row r="1209" spans="1:6" x14ac:dyDescent="0.25">
      <c r="A1209" s="83"/>
      <c r="C1209" s="83"/>
      <c r="D1209" s="31"/>
      <c r="E1209" s="31"/>
      <c r="F1209" s="31"/>
    </row>
    <row r="1210" spans="1:6" x14ac:dyDescent="0.25">
      <c r="A1210" s="83"/>
      <c r="C1210" s="83"/>
      <c r="D1210" s="31"/>
      <c r="E1210" s="31"/>
      <c r="F1210" s="31"/>
    </row>
    <row r="1211" spans="1:6" x14ac:dyDescent="0.25">
      <c r="A1211" s="83"/>
      <c r="C1211" s="83"/>
      <c r="D1211" s="31"/>
      <c r="E1211" s="31"/>
      <c r="F1211" s="31"/>
    </row>
    <row r="1212" spans="1:6" x14ac:dyDescent="0.25">
      <c r="A1212" s="83"/>
      <c r="C1212" s="83"/>
      <c r="D1212" s="31"/>
      <c r="E1212" s="31"/>
      <c r="F1212" s="31"/>
    </row>
    <row r="1213" spans="1:6" x14ac:dyDescent="0.25">
      <c r="A1213" s="83"/>
      <c r="C1213" s="83"/>
      <c r="D1213" s="31"/>
      <c r="E1213" s="31"/>
      <c r="F1213" s="31"/>
    </row>
    <row r="1214" spans="1:6" x14ac:dyDescent="0.25">
      <c r="A1214" s="83"/>
      <c r="C1214" s="83"/>
      <c r="D1214" s="31"/>
      <c r="E1214" s="31"/>
      <c r="F1214" s="31"/>
    </row>
    <row r="1215" spans="1:6" x14ac:dyDescent="0.25">
      <c r="A1215" s="83"/>
      <c r="C1215" s="83"/>
      <c r="D1215" s="31"/>
      <c r="E1215" s="31"/>
      <c r="F1215" s="31"/>
    </row>
    <row r="1216" spans="1:6" x14ac:dyDescent="0.25">
      <c r="A1216" s="83"/>
      <c r="C1216" s="83"/>
      <c r="D1216" s="31"/>
      <c r="E1216" s="31"/>
      <c r="F1216" s="31"/>
    </row>
    <row r="1217" spans="1:6" x14ac:dyDescent="0.25">
      <c r="A1217" s="83"/>
      <c r="C1217" s="83"/>
      <c r="D1217" s="31"/>
      <c r="E1217" s="31"/>
      <c r="F1217" s="31"/>
    </row>
    <row r="1218" spans="1:6" x14ac:dyDescent="0.25">
      <c r="A1218" s="83"/>
      <c r="C1218" s="83"/>
      <c r="D1218" s="31"/>
      <c r="E1218" s="31"/>
      <c r="F1218" s="31"/>
    </row>
    <row r="1219" spans="1:6" x14ac:dyDescent="0.25">
      <c r="A1219" s="83"/>
      <c r="C1219" s="83"/>
      <c r="D1219" s="31"/>
      <c r="E1219" s="31"/>
      <c r="F1219" s="31"/>
    </row>
    <row r="1220" spans="1:6" x14ac:dyDescent="0.25">
      <c r="A1220" s="83"/>
      <c r="C1220" s="83"/>
      <c r="D1220" s="31"/>
      <c r="E1220" s="31"/>
      <c r="F1220" s="31"/>
    </row>
    <row r="1221" spans="1:6" x14ac:dyDescent="0.25">
      <c r="A1221" s="83"/>
      <c r="C1221" s="83"/>
      <c r="D1221" s="31"/>
      <c r="E1221" s="31"/>
      <c r="F1221" s="31"/>
    </row>
    <row r="1222" spans="1:6" x14ac:dyDescent="0.25">
      <c r="A1222" s="83"/>
      <c r="C1222" s="83"/>
      <c r="D1222" s="31"/>
      <c r="E1222" s="31"/>
      <c r="F1222" s="31"/>
    </row>
    <row r="1223" spans="1:6" x14ac:dyDescent="0.25">
      <c r="A1223" s="83"/>
      <c r="C1223" s="83"/>
      <c r="D1223" s="31"/>
      <c r="E1223" s="31"/>
      <c r="F1223" s="31"/>
    </row>
    <row r="1224" spans="1:6" x14ac:dyDescent="0.25">
      <c r="A1224" s="83"/>
      <c r="C1224" s="83"/>
      <c r="D1224" s="31"/>
      <c r="E1224" s="31"/>
      <c r="F1224" s="31"/>
    </row>
    <row r="1225" spans="1:6" x14ac:dyDescent="0.25">
      <c r="A1225" s="83"/>
      <c r="C1225" s="83"/>
      <c r="D1225" s="31"/>
      <c r="E1225" s="31"/>
      <c r="F1225" s="31"/>
    </row>
    <row r="1226" spans="1:6" x14ac:dyDescent="0.25">
      <c r="A1226" s="83"/>
      <c r="C1226" s="83"/>
      <c r="D1226" s="31"/>
      <c r="E1226" s="31"/>
      <c r="F1226" s="31"/>
    </row>
    <row r="1227" spans="1:6" x14ac:dyDescent="0.25">
      <c r="A1227" s="83"/>
      <c r="C1227" s="83"/>
      <c r="D1227" s="31"/>
      <c r="E1227" s="31"/>
      <c r="F1227" s="31"/>
    </row>
    <row r="1228" spans="1:6" x14ac:dyDescent="0.25">
      <c r="A1228" s="83"/>
      <c r="C1228" s="83"/>
      <c r="D1228" s="31"/>
      <c r="E1228" s="31"/>
      <c r="F1228" s="31"/>
    </row>
    <row r="1229" spans="1:6" x14ac:dyDescent="0.25">
      <c r="A1229" s="83"/>
      <c r="C1229" s="83"/>
      <c r="D1229" s="31"/>
      <c r="E1229" s="31"/>
      <c r="F1229" s="31"/>
    </row>
    <row r="1230" spans="1:6" x14ac:dyDescent="0.25">
      <c r="A1230" s="83"/>
      <c r="C1230" s="83"/>
      <c r="D1230" s="31"/>
      <c r="E1230" s="31"/>
      <c r="F1230" s="31"/>
    </row>
    <row r="1231" spans="1:6" x14ac:dyDescent="0.25">
      <c r="A1231" s="83"/>
      <c r="C1231" s="83"/>
      <c r="D1231" s="31"/>
      <c r="E1231" s="31"/>
      <c r="F1231" s="31"/>
    </row>
  </sheetData>
  <mergeCells count="14">
    <mergeCell ref="B2:F2"/>
    <mergeCell ref="A244:F244"/>
    <mergeCell ref="A247:F247"/>
    <mergeCell ref="A238:F238"/>
    <mergeCell ref="A239:F239"/>
    <mergeCell ref="A240:F240"/>
    <mergeCell ref="A241:F241"/>
    <mergeCell ref="A242:F242"/>
    <mergeCell ref="A36:F36"/>
    <mergeCell ref="B40:F40"/>
    <mergeCell ref="A104:F104"/>
    <mergeCell ref="A236:F236"/>
    <mergeCell ref="A237:F237"/>
    <mergeCell ref="A243:F243"/>
  </mergeCells>
  <phoneticPr fontId="33" type="noConversion"/>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F2425-06ED-40B9-95A5-ACB2B43AFD53}">
  <dimension ref="B1:I158"/>
  <sheetViews>
    <sheetView view="pageBreakPreview" zoomScale="120" zoomScaleNormal="100" zoomScaleSheetLayoutView="120" workbookViewId="0"/>
  </sheetViews>
  <sheetFormatPr defaultColWidth="9.140625" defaultRowHeight="15" x14ac:dyDescent="0.25"/>
  <cols>
    <col min="1" max="1" width="3.7109375" style="32" customWidth="1"/>
    <col min="2" max="2" width="4.5703125" style="401" customWidth="1"/>
    <col min="3" max="3" width="3.5703125" style="13" customWidth="1"/>
    <col min="4" max="4" width="5.140625" style="58" customWidth="1"/>
    <col min="5" max="5" width="44.140625" style="396" customWidth="1"/>
    <col min="6" max="6" width="9.140625" style="32"/>
    <col min="7" max="7" width="9.140625" style="402"/>
    <col min="8" max="8" width="9.7109375" style="211" bestFit="1" customWidth="1"/>
    <col min="9" max="9" width="12.140625" style="211" customWidth="1"/>
    <col min="10" max="16384" width="9.140625" style="32"/>
  </cols>
  <sheetData>
    <row r="1" spans="2:9" ht="15.75" thickBot="1" x14ac:dyDescent="0.3"/>
    <row r="2" spans="2:9" ht="24.75" customHeight="1" thickBot="1" x14ac:dyDescent="0.3">
      <c r="B2" s="403"/>
      <c r="C2" s="404"/>
      <c r="D2" s="304" t="s">
        <v>403</v>
      </c>
      <c r="E2" s="543" t="s">
        <v>1058</v>
      </c>
      <c r="F2" s="543"/>
      <c r="G2" s="543"/>
      <c r="H2" s="543"/>
      <c r="I2" s="405"/>
    </row>
    <row r="3" spans="2:9" ht="18.75" x14ac:dyDescent="0.3">
      <c r="E3" s="406"/>
    </row>
    <row r="4" spans="2:9" ht="18.75" x14ac:dyDescent="0.3">
      <c r="E4" s="406"/>
    </row>
    <row r="5" spans="2:9" ht="18.75" x14ac:dyDescent="0.3">
      <c r="E5" s="407" t="s">
        <v>960</v>
      </c>
    </row>
    <row r="6" spans="2:9" ht="18.75" x14ac:dyDescent="0.3">
      <c r="E6" s="407"/>
    </row>
    <row r="7" spans="2:9" x14ac:dyDescent="0.25">
      <c r="G7" s="211"/>
    </row>
    <row r="8" spans="2:9" ht="15.75" x14ac:dyDescent="0.25">
      <c r="D8" s="408" t="str">
        <f>+B28</f>
        <v>A</v>
      </c>
      <c r="E8" s="409" t="str">
        <f>+E28</f>
        <v>PRIPRAVLJANA DELA</v>
      </c>
      <c r="F8" s="410"/>
      <c r="G8" s="411"/>
      <c r="H8" s="411"/>
      <c r="I8" s="411"/>
    </row>
    <row r="9" spans="2:9" ht="10.5" customHeight="1" x14ac:dyDescent="0.25">
      <c r="D9" s="412"/>
      <c r="E9" s="413"/>
      <c r="F9" s="414"/>
      <c r="G9" s="415"/>
      <c r="H9" s="415"/>
      <c r="I9" s="415"/>
    </row>
    <row r="10" spans="2:9" ht="15.75" x14ac:dyDescent="0.25">
      <c r="D10" s="408" t="s">
        <v>923</v>
      </c>
      <c r="E10" s="409" t="str">
        <f>+E55</f>
        <v>ZEMELJSKA DELA</v>
      </c>
      <c r="F10" s="410"/>
      <c r="G10" s="411"/>
      <c r="H10" s="411"/>
      <c r="I10" s="411"/>
    </row>
    <row r="11" spans="2:9" ht="9" customHeight="1" x14ac:dyDescent="0.25">
      <c r="D11" s="416"/>
      <c r="E11" s="413"/>
      <c r="F11" s="414"/>
      <c r="G11" s="415"/>
      <c r="H11" s="415"/>
      <c r="I11" s="415"/>
    </row>
    <row r="12" spans="2:9" ht="15.75" x14ac:dyDescent="0.25">
      <c r="D12" s="408" t="s">
        <v>924</v>
      </c>
      <c r="E12" s="409" t="str">
        <f>+E117</f>
        <v>TESARSKA DELA</v>
      </c>
      <c r="F12" s="410"/>
      <c r="G12" s="411"/>
      <c r="H12" s="411"/>
      <c r="I12" s="411"/>
    </row>
    <row r="13" spans="2:9" ht="7.5" customHeight="1" x14ac:dyDescent="0.25">
      <c r="D13" s="416"/>
      <c r="E13" s="413"/>
      <c r="F13" s="414"/>
      <c r="G13" s="415"/>
      <c r="H13" s="415"/>
      <c r="I13" s="415"/>
    </row>
    <row r="14" spans="2:9" ht="15.75" x14ac:dyDescent="0.25">
      <c r="D14" s="408" t="s">
        <v>925</v>
      </c>
      <c r="E14" s="409" t="str">
        <f>+E98</f>
        <v>BETONSKA DELA</v>
      </c>
      <c r="F14" s="410"/>
      <c r="G14" s="411"/>
      <c r="H14" s="411"/>
      <c r="I14" s="411"/>
    </row>
    <row r="15" spans="2:9" ht="9.75" customHeight="1" x14ac:dyDescent="0.25">
      <c r="D15" s="412"/>
      <c r="E15" s="413"/>
      <c r="F15" s="414"/>
      <c r="G15" s="415"/>
      <c r="H15" s="415"/>
      <c r="I15" s="415"/>
    </row>
    <row r="16" spans="2:9" ht="15.75" x14ac:dyDescent="0.25">
      <c r="D16" s="408" t="s">
        <v>926</v>
      </c>
      <c r="E16" s="409" t="str">
        <f>+E132</f>
        <v>CESTARSKA DELA</v>
      </c>
      <c r="F16" s="410"/>
      <c r="G16" s="411"/>
      <c r="H16" s="411"/>
      <c r="I16" s="411"/>
    </row>
    <row r="17" spans="2:9" ht="18.75" x14ac:dyDescent="0.3">
      <c r="D17" s="417"/>
      <c r="E17" s="418"/>
      <c r="F17" s="419"/>
      <c r="G17" s="420"/>
      <c r="H17" s="420"/>
      <c r="I17" s="420"/>
    </row>
    <row r="18" spans="2:9" ht="16.5" thickBot="1" x14ac:dyDescent="0.3">
      <c r="D18" s="421"/>
      <c r="E18" s="422" t="s">
        <v>927</v>
      </c>
      <c r="F18" s="423"/>
      <c r="G18" s="424"/>
      <c r="H18" s="424"/>
      <c r="I18" s="424"/>
    </row>
    <row r="19" spans="2:9" ht="16.5" thickTop="1" x14ac:dyDescent="0.25">
      <c r="E19" s="413"/>
      <c r="F19" s="326"/>
      <c r="G19" s="425"/>
      <c r="H19" s="425"/>
      <c r="I19" s="425"/>
    </row>
    <row r="20" spans="2:9" ht="15.75" x14ac:dyDescent="0.25">
      <c r="D20" s="426"/>
      <c r="E20" s="427" t="s">
        <v>928</v>
      </c>
      <c r="F20" s="428"/>
      <c r="G20" s="429"/>
      <c r="H20" s="429"/>
      <c r="I20" s="429"/>
    </row>
    <row r="21" spans="2:9" ht="15.75" x14ac:dyDescent="0.25">
      <c r="E21" s="430"/>
      <c r="F21" s="431"/>
      <c r="G21" s="432"/>
      <c r="H21" s="432"/>
      <c r="I21" s="432"/>
    </row>
    <row r="22" spans="2:9" ht="16.5" thickBot="1" x14ac:dyDescent="0.3">
      <c r="D22" s="433"/>
      <c r="E22" s="434" t="s">
        <v>929</v>
      </c>
      <c r="F22" s="435"/>
      <c r="G22" s="436"/>
      <c r="H22" s="436"/>
      <c r="I22" s="436"/>
    </row>
    <row r="23" spans="2:9" ht="19.5" thickTop="1" x14ac:dyDescent="0.3">
      <c r="E23" s="437"/>
    </row>
    <row r="24" spans="2:9" ht="18.75" x14ac:dyDescent="0.3">
      <c r="E24" s="437"/>
    </row>
    <row r="25" spans="2:9" ht="18.75" x14ac:dyDescent="0.3">
      <c r="E25" s="437"/>
    </row>
    <row r="26" spans="2:9" ht="18.75" x14ac:dyDescent="0.3">
      <c r="E26" s="437"/>
    </row>
    <row r="27" spans="2:9" ht="18.75" x14ac:dyDescent="0.3">
      <c r="E27" s="437"/>
    </row>
    <row r="28" spans="2:9" ht="15.75" x14ac:dyDescent="0.25">
      <c r="B28" s="412" t="s">
        <v>930</v>
      </c>
      <c r="C28" s="412" t="s">
        <v>931</v>
      </c>
      <c r="D28" s="438">
        <v>0</v>
      </c>
      <c r="E28" s="413" t="s">
        <v>932</v>
      </c>
    </row>
    <row r="29" spans="2:9" ht="18.75" x14ac:dyDescent="0.3">
      <c r="E29" s="437"/>
    </row>
    <row r="30" spans="2:9" ht="45" x14ac:dyDescent="0.25">
      <c r="D30" s="58">
        <v>1</v>
      </c>
      <c r="E30" s="396" t="s">
        <v>933</v>
      </c>
      <c r="F30" s="32" t="s">
        <v>731</v>
      </c>
      <c r="G30" s="402">
        <v>1</v>
      </c>
    </row>
    <row r="32" spans="2:9" ht="45" x14ac:dyDescent="0.25">
      <c r="D32" s="58">
        <v>2</v>
      </c>
      <c r="E32" s="396" t="s">
        <v>934</v>
      </c>
      <c r="F32" s="32" t="s">
        <v>731</v>
      </c>
      <c r="G32" s="402">
        <v>1</v>
      </c>
    </row>
    <row r="34" spans="4:7" ht="30" x14ac:dyDescent="0.25">
      <c r="D34" s="58">
        <v>3</v>
      </c>
      <c r="E34" s="396" t="s">
        <v>935</v>
      </c>
      <c r="F34" s="32" t="s">
        <v>731</v>
      </c>
      <c r="G34" s="402">
        <v>1</v>
      </c>
    </row>
    <row r="36" spans="4:7" ht="45" x14ac:dyDescent="0.25">
      <c r="D36" s="58">
        <v>4</v>
      </c>
      <c r="E36" s="396" t="s">
        <v>936</v>
      </c>
      <c r="F36" s="32" t="s">
        <v>731</v>
      </c>
      <c r="G36" s="402">
        <v>1</v>
      </c>
    </row>
    <row r="38" spans="4:7" ht="60" x14ac:dyDescent="0.25">
      <c r="D38" s="58">
        <v>5</v>
      </c>
      <c r="E38" s="396" t="s">
        <v>937</v>
      </c>
      <c r="F38" s="32" t="s">
        <v>793</v>
      </c>
      <c r="G38" s="402">
        <v>14</v>
      </c>
    </row>
    <row r="40" spans="4:7" ht="42.75" customHeight="1" x14ac:dyDescent="0.25">
      <c r="D40" s="58">
        <v>6</v>
      </c>
      <c r="E40" s="48" t="s">
        <v>938</v>
      </c>
      <c r="F40" s="32" t="s">
        <v>731</v>
      </c>
      <c r="G40" s="402">
        <v>1</v>
      </c>
    </row>
    <row r="41" spans="4:7" x14ac:dyDescent="0.25">
      <c r="E41" s="48"/>
    </row>
    <row r="42" spans="4:7" ht="90" x14ac:dyDescent="0.25">
      <c r="D42" s="58">
        <v>7</v>
      </c>
      <c r="E42" s="48" t="s">
        <v>939</v>
      </c>
      <c r="F42" s="32" t="s">
        <v>731</v>
      </c>
      <c r="G42" s="402">
        <v>1</v>
      </c>
    </row>
    <row r="44" spans="4:7" ht="30" x14ac:dyDescent="0.25">
      <c r="D44" s="58">
        <v>8</v>
      </c>
      <c r="E44" s="396" t="s">
        <v>940</v>
      </c>
      <c r="F44" s="32" t="s">
        <v>731</v>
      </c>
      <c r="G44" s="402">
        <v>1</v>
      </c>
    </row>
    <row r="46" spans="4:7" ht="30" x14ac:dyDescent="0.25">
      <c r="D46" s="33" t="s">
        <v>19</v>
      </c>
      <c r="E46" s="1" t="s">
        <v>941</v>
      </c>
      <c r="F46" s="194" t="s">
        <v>7</v>
      </c>
      <c r="G46" s="10">
        <v>1</v>
      </c>
    </row>
    <row r="48" spans="4:7" ht="60" x14ac:dyDescent="0.25">
      <c r="D48" s="12" t="s">
        <v>40</v>
      </c>
      <c r="E48" s="48" t="s">
        <v>942</v>
      </c>
      <c r="F48" s="194" t="s">
        <v>731</v>
      </c>
      <c r="G48" s="10">
        <v>1</v>
      </c>
    </row>
    <row r="50" spans="2:9" ht="60" x14ac:dyDescent="0.25">
      <c r="D50" s="58">
        <v>11</v>
      </c>
      <c r="E50" s="1" t="s">
        <v>943</v>
      </c>
      <c r="F50" s="194" t="s">
        <v>7</v>
      </c>
      <c r="G50" s="10">
        <v>4</v>
      </c>
    </row>
    <row r="51" spans="2:9" ht="18.75" x14ac:dyDescent="0.3">
      <c r="D51" s="417"/>
      <c r="E51" s="439"/>
      <c r="F51" s="419"/>
      <c r="G51" s="440"/>
      <c r="H51" s="420"/>
      <c r="I51" s="420"/>
    </row>
    <row r="52" spans="2:9" ht="15.75" thickBot="1" x14ac:dyDescent="0.3">
      <c r="D52" s="441"/>
      <c r="E52" s="226" t="s">
        <v>944</v>
      </c>
      <c r="F52" s="227"/>
      <c r="G52" s="442"/>
      <c r="H52" s="228"/>
      <c r="I52" s="228"/>
    </row>
    <row r="53" spans="2:9" ht="18.75" x14ac:dyDescent="0.3">
      <c r="E53" s="437"/>
    </row>
    <row r="55" spans="2:9" s="443" customFormat="1" ht="15.75" x14ac:dyDescent="0.25">
      <c r="B55" s="412" t="s">
        <v>923</v>
      </c>
      <c r="C55" s="412" t="s">
        <v>931</v>
      </c>
      <c r="D55" s="438">
        <v>0</v>
      </c>
      <c r="E55" s="413" t="s">
        <v>945</v>
      </c>
      <c r="G55" s="444"/>
      <c r="H55" s="445"/>
      <c r="I55" s="445"/>
    </row>
    <row r="56" spans="2:9" s="443" customFormat="1" x14ac:dyDescent="0.25">
      <c r="B56" s="446"/>
      <c r="C56" s="447"/>
      <c r="D56" s="448"/>
      <c r="E56" s="449"/>
      <c r="G56" s="444"/>
      <c r="H56" s="445"/>
      <c r="I56" s="445"/>
    </row>
    <row r="57" spans="2:9" s="443" customFormat="1" ht="60" x14ac:dyDescent="0.25">
      <c r="B57" s="446"/>
      <c r="C57" s="447"/>
      <c r="D57" s="58">
        <v>1</v>
      </c>
      <c r="E57" s="1" t="s">
        <v>89</v>
      </c>
      <c r="F57" s="194" t="s">
        <v>29</v>
      </c>
      <c r="G57" s="10">
        <v>85</v>
      </c>
      <c r="H57" s="445"/>
      <c r="I57" s="445"/>
    </row>
    <row r="58" spans="2:9" s="443" customFormat="1" x14ac:dyDescent="0.25">
      <c r="B58" s="446"/>
      <c r="C58" s="447"/>
      <c r="D58" s="58"/>
      <c r="E58" s="449"/>
      <c r="F58" s="450"/>
      <c r="G58" s="444"/>
      <c r="H58" s="445"/>
      <c r="I58" s="445"/>
    </row>
    <row r="59" spans="2:9" s="443" customFormat="1" ht="45" x14ac:dyDescent="0.25">
      <c r="B59" s="446"/>
      <c r="C59" s="447"/>
      <c r="D59" s="58">
        <v>2</v>
      </c>
      <c r="E59" s="1" t="s">
        <v>688</v>
      </c>
      <c r="F59" s="194" t="s">
        <v>7</v>
      </c>
      <c r="G59" s="10">
        <v>8</v>
      </c>
      <c r="H59" s="445"/>
      <c r="I59" s="445"/>
    </row>
    <row r="60" spans="2:9" s="443" customFormat="1" x14ac:dyDescent="0.25">
      <c r="B60" s="446"/>
      <c r="C60" s="447"/>
      <c r="D60" s="58"/>
      <c r="E60" s="449"/>
      <c r="F60" s="450"/>
      <c r="G60" s="444"/>
      <c r="H60" s="445"/>
      <c r="I60" s="445"/>
    </row>
    <row r="61" spans="2:9" s="443" customFormat="1" ht="48" customHeight="1" x14ac:dyDescent="0.25">
      <c r="B61" s="446"/>
      <c r="C61" s="447"/>
      <c r="D61" s="58">
        <v>3</v>
      </c>
      <c r="E61" s="1" t="s">
        <v>692</v>
      </c>
      <c r="F61" s="194" t="s">
        <v>26</v>
      </c>
      <c r="G61" s="10">
        <v>32</v>
      </c>
      <c r="H61" s="445"/>
      <c r="I61" s="445"/>
    </row>
    <row r="62" spans="2:9" s="443" customFormat="1" x14ac:dyDescent="0.25">
      <c r="B62" s="446"/>
      <c r="C62" s="447"/>
      <c r="D62" s="58"/>
      <c r="E62" s="449"/>
      <c r="F62" s="450"/>
      <c r="G62" s="444"/>
      <c r="H62" s="445"/>
      <c r="I62" s="445"/>
    </row>
    <row r="63" spans="2:9" s="443" customFormat="1" ht="45" x14ac:dyDescent="0.25">
      <c r="B63" s="446"/>
      <c r="C63" s="447"/>
      <c r="D63" s="58">
        <v>4</v>
      </c>
      <c r="E63" s="1" t="s">
        <v>719</v>
      </c>
      <c r="F63" s="194"/>
      <c r="G63" s="10"/>
      <c r="H63" s="445"/>
      <c r="I63" s="445"/>
    </row>
    <row r="64" spans="2:9" s="443" customFormat="1" x14ac:dyDescent="0.25">
      <c r="B64" s="446"/>
      <c r="C64" s="447"/>
      <c r="D64" s="58"/>
      <c r="E64" s="1" t="s">
        <v>711</v>
      </c>
      <c r="F64" s="194" t="s">
        <v>26</v>
      </c>
      <c r="G64" s="10">
        <v>148</v>
      </c>
      <c r="H64" s="445"/>
      <c r="I64" s="445"/>
    </row>
    <row r="65" spans="2:9" s="443" customFormat="1" x14ac:dyDescent="0.25">
      <c r="B65" s="446"/>
      <c r="C65" s="447"/>
      <c r="D65" s="58"/>
      <c r="E65" s="1" t="s">
        <v>713</v>
      </c>
      <c r="F65" s="194" t="s">
        <v>26</v>
      </c>
      <c r="G65" s="10">
        <v>85</v>
      </c>
      <c r="H65" s="445"/>
      <c r="I65" s="445"/>
    </row>
    <row r="66" spans="2:9" s="443" customFormat="1" x14ac:dyDescent="0.25">
      <c r="B66" s="446"/>
      <c r="C66" s="447"/>
      <c r="D66" s="58"/>
      <c r="E66" s="449"/>
      <c r="F66" s="450"/>
      <c r="G66" s="444"/>
      <c r="H66" s="445"/>
      <c r="I66" s="445"/>
    </row>
    <row r="67" spans="2:9" s="443" customFormat="1" ht="90" x14ac:dyDescent="0.25">
      <c r="B67" s="446"/>
      <c r="C67" s="447"/>
      <c r="D67" s="58">
        <v>5</v>
      </c>
      <c r="E67" s="1" t="s">
        <v>714</v>
      </c>
      <c r="F67" s="194"/>
      <c r="G67" s="10"/>
      <c r="H67" s="445"/>
      <c r="I67" s="445"/>
    </row>
    <row r="68" spans="2:9" s="443" customFormat="1" x14ac:dyDescent="0.25">
      <c r="B68" s="446"/>
      <c r="C68" s="447"/>
      <c r="D68" s="451" t="s">
        <v>946</v>
      </c>
      <c r="E68" s="396" t="s">
        <v>715</v>
      </c>
      <c r="F68" s="194" t="s">
        <v>26</v>
      </c>
      <c r="G68" s="10">
        <v>146</v>
      </c>
      <c r="H68" s="445"/>
      <c r="I68" s="445"/>
    </row>
    <row r="69" spans="2:9" s="443" customFormat="1" x14ac:dyDescent="0.25">
      <c r="B69" s="446"/>
      <c r="C69" s="447"/>
      <c r="D69" s="58" t="s">
        <v>947</v>
      </c>
      <c r="E69" s="396" t="s">
        <v>716</v>
      </c>
      <c r="F69" s="194" t="s">
        <v>26</v>
      </c>
      <c r="G69" s="10">
        <v>72</v>
      </c>
      <c r="H69" s="445"/>
      <c r="I69" s="445"/>
    </row>
    <row r="70" spans="2:9" s="443" customFormat="1" x14ac:dyDescent="0.25">
      <c r="B70" s="446"/>
      <c r="C70" s="447"/>
      <c r="D70" s="58"/>
      <c r="E70" s="449"/>
      <c r="F70" s="450"/>
      <c r="G70" s="444"/>
      <c r="H70" s="445"/>
      <c r="I70" s="445"/>
    </row>
    <row r="71" spans="2:9" s="443" customFormat="1" ht="45" x14ac:dyDescent="0.25">
      <c r="B71" s="446"/>
      <c r="C71" s="447"/>
      <c r="D71" s="58" t="s">
        <v>407</v>
      </c>
      <c r="E71" s="1" t="s">
        <v>717</v>
      </c>
      <c r="F71" s="194" t="s">
        <v>26</v>
      </c>
      <c r="G71" s="10">
        <v>6</v>
      </c>
      <c r="H71" s="445"/>
      <c r="I71" s="445"/>
    </row>
    <row r="72" spans="2:9" s="443" customFormat="1" x14ac:dyDescent="0.25">
      <c r="B72" s="446"/>
      <c r="C72" s="447"/>
      <c r="D72" s="58"/>
      <c r="E72" s="449"/>
      <c r="F72" s="450"/>
      <c r="G72" s="444"/>
      <c r="H72" s="445"/>
      <c r="I72" s="445"/>
    </row>
    <row r="73" spans="2:9" s="443" customFormat="1" ht="90" x14ac:dyDescent="0.25">
      <c r="B73" s="446"/>
      <c r="C73" s="447"/>
      <c r="D73" s="58" t="s">
        <v>408</v>
      </c>
      <c r="E73" s="1" t="s">
        <v>718</v>
      </c>
      <c r="F73" s="194" t="s">
        <v>26</v>
      </c>
      <c r="G73" s="9">
        <v>5</v>
      </c>
      <c r="H73" s="445"/>
      <c r="I73" s="445"/>
    </row>
    <row r="74" spans="2:9" s="443" customFormat="1" x14ac:dyDescent="0.25">
      <c r="B74" s="446"/>
      <c r="C74" s="447"/>
      <c r="D74" s="58"/>
      <c r="E74" s="1"/>
      <c r="F74" s="194"/>
      <c r="G74" s="9"/>
      <c r="H74" s="445"/>
      <c r="I74" s="445"/>
    </row>
    <row r="75" spans="2:9" s="443" customFormat="1" ht="45" x14ac:dyDescent="0.25">
      <c r="B75" s="446"/>
      <c r="C75" s="447"/>
      <c r="D75" s="58" t="s">
        <v>421</v>
      </c>
      <c r="E75" s="1" t="s">
        <v>948</v>
      </c>
      <c r="F75" s="194" t="s">
        <v>29</v>
      </c>
      <c r="G75" s="10">
        <v>60</v>
      </c>
      <c r="H75" s="445"/>
      <c r="I75" s="445"/>
    </row>
    <row r="76" spans="2:9" s="443" customFormat="1" x14ac:dyDescent="0.25">
      <c r="B76" s="446"/>
      <c r="C76" s="447"/>
      <c r="D76" s="58"/>
      <c r="E76" s="1"/>
      <c r="F76" s="194"/>
      <c r="G76" s="10"/>
      <c r="H76" s="445"/>
      <c r="I76" s="445"/>
    </row>
    <row r="77" spans="2:9" s="443" customFormat="1" ht="60" x14ac:dyDescent="0.25">
      <c r="B77" s="446"/>
      <c r="C77" s="447"/>
      <c r="D77" s="58" t="s">
        <v>422</v>
      </c>
      <c r="E77" s="48" t="s">
        <v>278</v>
      </c>
      <c r="F77" s="194" t="s">
        <v>26</v>
      </c>
      <c r="G77" s="10">
        <v>11</v>
      </c>
      <c r="H77" s="445"/>
      <c r="I77" s="445"/>
    </row>
    <row r="78" spans="2:9" s="443" customFormat="1" x14ac:dyDescent="0.25">
      <c r="B78" s="446"/>
      <c r="C78" s="447"/>
      <c r="D78" s="58"/>
      <c r="E78" s="48"/>
      <c r="F78" s="194"/>
      <c r="G78" s="10"/>
      <c r="H78" s="445"/>
      <c r="I78" s="445"/>
    </row>
    <row r="79" spans="2:9" s="443" customFormat="1" ht="105" x14ac:dyDescent="0.25">
      <c r="B79" s="446"/>
      <c r="C79" s="447"/>
      <c r="D79" s="58">
        <v>10</v>
      </c>
      <c r="E79" s="218" t="s">
        <v>949</v>
      </c>
      <c r="F79" s="219" t="s">
        <v>26</v>
      </c>
      <c r="G79" s="10">
        <f>+G65+G64</f>
        <v>233</v>
      </c>
      <c r="H79" s="445"/>
      <c r="I79" s="445"/>
    </row>
    <row r="80" spans="2:9" s="443" customFormat="1" x14ac:dyDescent="0.25">
      <c r="B80" s="446"/>
      <c r="C80" s="447"/>
      <c r="D80" s="58"/>
      <c r="E80" s="48"/>
      <c r="F80" s="194"/>
      <c r="G80" s="10"/>
      <c r="H80" s="445"/>
      <c r="I80" s="445"/>
    </row>
    <row r="81" spans="2:9" s="443" customFormat="1" ht="75" x14ac:dyDescent="0.25">
      <c r="B81" s="446"/>
      <c r="C81" s="447"/>
      <c r="D81" s="58">
        <v>11</v>
      </c>
      <c r="E81" s="1" t="s">
        <v>728</v>
      </c>
      <c r="F81" s="194" t="s">
        <v>26</v>
      </c>
      <c r="G81" s="99">
        <v>45</v>
      </c>
      <c r="H81" s="445"/>
      <c r="I81" s="445"/>
    </row>
    <row r="82" spans="2:9" s="443" customFormat="1" x14ac:dyDescent="0.25">
      <c r="B82" s="446"/>
      <c r="C82" s="447"/>
      <c r="D82" s="58"/>
      <c r="E82" s="53"/>
      <c r="F82" s="220"/>
      <c r="G82" s="98"/>
      <c r="H82" s="445"/>
      <c r="I82" s="445"/>
    </row>
    <row r="83" spans="2:9" ht="75" x14ac:dyDescent="0.25">
      <c r="D83" s="58">
        <v>12</v>
      </c>
      <c r="E83" s="1" t="s">
        <v>729</v>
      </c>
      <c r="F83" s="194" t="s">
        <v>26</v>
      </c>
      <c r="G83" s="10">
        <v>35</v>
      </c>
    </row>
    <row r="84" spans="2:9" x14ac:dyDescent="0.25">
      <c r="E84" s="1"/>
      <c r="F84" s="194"/>
      <c r="G84" s="10"/>
    </row>
    <row r="85" spans="2:9" ht="47.25" customHeight="1" x14ac:dyDescent="0.25">
      <c r="D85" s="58">
        <v>13</v>
      </c>
      <c r="E85" s="48" t="s">
        <v>86</v>
      </c>
      <c r="F85" s="194" t="s">
        <v>26</v>
      </c>
      <c r="G85" s="10">
        <v>32</v>
      </c>
    </row>
    <row r="86" spans="2:9" x14ac:dyDescent="0.25">
      <c r="E86" s="56"/>
      <c r="F86" s="221"/>
      <c r="G86" s="99"/>
    </row>
    <row r="87" spans="2:9" ht="30" x14ac:dyDescent="0.25">
      <c r="D87" s="58">
        <v>14</v>
      </c>
      <c r="E87" s="48" t="s">
        <v>88</v>
      </c>
      <c r="F87" s="194" t="s">
        <v>29</v>
      </c>
      <c r="G87" s="10">
        <v>160</v>
      </c>
    </row>
    <row r="88" spans="2:9" x14ac:dyDescent="0.25">
      <c r="E88" s="48"/>
      <c r="F88" s="194"/>
      <c r="G88" s="10"/>
    </row>
    <row r="89" spans="2:9" ht="90" x14ac:dyDescent="0.25">
      <c r="D89" s="58">
        <v>15</v>
      </c>
      <c r="E89" s="396" t="s">
        <v>950</v>
      </c>
      <c r="F89" s="194" t="s">
        <v>1166</v>
      </c>
      <c r="G89" s="402">
        <v>48</v>
      </c>
    </row>
    <row r="90" spans="2:9" x14ac:dyDescent="0.25">
      <c r="F90" s="194"/>
    </row>
    <row r="91" spans="2:9" ht="30" x14ac:dyDescent="0.25">
      <c r="D91" s="58">
        <v>16</v>
      </c>
      <c r="E91" s="396" t="s">
        <v>951</v>
      </c>
      <c r="F91" s="194" t="s">
        <v>832</v>
      </c>
      <c r="G91" s="402">
        <v>20</v>
      </c>
    </row>
    <row r="92" spans="2:9" x14ac:dyDescent="0.25">
      <c r="F92" s="194"/>
    </row>
    <row r="93" spans="2:9" x14ac:dyDescent="0.25">
      <c r="D93" s="58">
        <v>17</v>
      </c>
      <c r="E93" s="1" t="s">
        <v>22</v>
      </c>
      <c r="F93" s="194" t="s">
        <v>689</v>
      </c>
      <c r="G93" s="222">
        <v>0.1</v>
      </c>
    </row>
    <row r="94" spans="2:9" x14ac:dyDescent="0.25">
      <c r="E94" s="223"/>
      <c r="F94" s="224"/>
      <c r="G94" s="225"/>
      <c r="H94" s="420"/>
      <c r="I94" s="420"/>
    </row>
    <row r="95" spans="2:9" ht="15.75" thickBot="1" x14ac:dyDescent="0.3">
      <c r="E95" s="226" t="s">
        <v>691</v>
      </c>
      <c r="F95" s="227"/>
      <c r="G95" s="228"/>
      <c r="H95" s="228"/>
      <c r="I95" s="228"/>
    </row>
    <row r="96" spans="2:9" x14ac:dyDescent="0.25">
      <c r="E96" s="48"/>
      <c r="F96" s="4"/>
      <c r="G96" s="10"/>
    </row>
    <row r="97" spans="2:9" x14ac:dyDescent="0.25">
      <c r="E97" s="48"/>
      <c r="F97" s="4"/>
      <c r="G97" s="10"/>
    </row>
    <row r="98" spans="2:9" ht="15.75" x14ac:dyDescent="0.25">
      <c r="B98" s="412" t="s">
        <v>924</v>
      </c>
      <c r="C98" s="412" t="s">
        <v>931</v>
      </c>
      <c r="D98" s="438">
        <v>0</v>
      </c>
      <c r="E98" s="413" t="s">
        <v>952</v>
      </c>
      <c r="F98" s="443"/>
      <c r="G98" s="444"/>
      <c r="H98" s="445"/>
      <c r="I98" s="445"/>
    </row>
    <row r="99" spans="2:9" ht="15.75" x14ac:dyDescent="0.25">
      <c r="B99" s="452"/>
      <c r="C99" s="412"/>
      <c r="D99" s="438"/>
      <c r="E99" s="413"/>
      <c r="F99" s="443"/>
      <c r="G99" s="444"/>
      <c r="H99" s="445"/>
      <c r="I99" s="445"/>
    </row>
    <row r="100" spans="2:9" ht="45" x14ac:dyDescent="0.25">
      <c r="B100" s="452"/>
      <c r="C100" s="412"/>
      <c r="D100" s="33" t="s">
        <v>27</v>
      </c>
      <c r="E100" s="181" t="s">
        <v>953</v>
      </c>
      <c r="F100" s="194" t="s">
        <v>26</v>
      </c>
      <c r="G100" s="10">
        <v>4</v>
      </c>
      <c r="H100" s="445"/>
      <c r="I100" s="445"/>
    </row>
    <row r="101" spans="2:9" ht="15.75" x14ac:dyDescent="0.25">
      <c r="B101" s="452"/>
      <c r="C101" s="412"/>
      <c r="D101" s="416"/>
      <c r="E101" s="413"/>
      <c r="F101" s="450"/>
      <c r="G101" s="444"/>
      <c r="H101" s="445"/>
      <c r="I101" s="445"/>
    </row>
    <row r="102" spans="2:9" ht="60" x14ac:dyDescent="0.25">
      <c r="B102" s="452"/>
      <c r="C102" s="412"/>
      <c r="D102" s="416">
        <v>2</v>
      </c>
      <c r="E102" s="181" t="s">
        <v>954</v>
      </c>
      <c r="F102" s="453" t="s">
        <v>26</v>
      </c>
      <c r="G102" s="402">
        <v>16.5</v>
      </c>
    </row>
    <row r="103" spans="2:9" ht="15.75" x14ac:dyDescent="0.25">
      <c r="B103" s="452"/>
      <c r="C103" s="412"/>
      <c r="D103" s="416"/>
      <c r="E103" s="413"/>
      <c r="F103" s="450"/>
    </row>
    <row r="104" spans="2:9" ht="75" x14ac:dyDescent="0.25">
      <c r="B104" s="452"/>
      <c r="C104" s="412"/>
      <c r="D104" s="416">
        <v>3</v>
      </c>
      <c r="E104" s="181" t="s">
        <v>955</v>
      </c>
      <c r="F104" s="453" t="s">
        <v>26</v>
      </c>
      <c r="G104" s="402">
        <v>24</v>
      </c>
    </row>
    <row r="105" spans="2:9" ht="15.75" x14ac:dyDescent="0.25">
      <c r="B105" s="452"/>
      <c r="C105" s="412"/>
      <c r="D105" s="416"/>
      <c r="E105" s="359"/>
      <c r="F105" s="366"/>
    </row>
    <row r="106" spans="2:9" ht="75" x14ac:dyDescent="0.25">
      <c r="B106" s="452"/>
      <c r="C106" s="412"/>
      <c r="D106" s="416">
        <v>3</v>
      </c>
      <c r="E106" s="181" t="s">
        <v>956</v>
      </c>
      <c r="F106" s="453" t="s">
        <v>26</v>
      </c>
      <c r="G106" s="402">
        <v>1</v>
      </c>
    </row>
    <row r="107" spans="2:9" ht="15.75" x14ac:dyDescent="0.25">
      <c r="B107" s="452"/>
      <c r="C107" s="412"/>
      <c r="D107" s="416"/>
      <c r="E107" s="359"/>
      <c r="F107" s="366"/>
    </row>
    <row r="108" spans="2:9" ht="45" x14ac:dyDescent="0.25">
      <c r="B108" s="452"/>
      <c r="C108" s="412"/>
      <c r="D108" s="416">
        <v>4</v>
      </c>
      <c r="E108" s="364" t="s">
        <v>760</v>
      </c>
      <c r="F108" s="194" t="s">
        <v>280</v>
      </c>
      <c r="G108" s="162">
        <v>1150</v>
      </c>
      <c r="H108" s="445"/>
      <c r="I108" s="445"/>
    </row>
    <row r="109" spans="2:9" ht="15.75" x14ac:dyDescent="0.25">
      <c r="B109" s="452"/>
      <c r="C109" s="412"/>
      <c r="D109" s="416"/>
      <c r="E109" s="48"/>
      <c r="F109" s="194"/>
      <c r="G109" s="162"/>
      <c r="H109" s="445"/>
      <c r="I109" s="445"/>
    </row>
    <row r="110" spans="2:9" ht="45" x14ac:dyDescent="0.25">
      <c r="B110" s="452"/>
      <c r="C110" s="412"/>
      <c r="D110" s="416">
        <v>5</v>
      </c>
      <c r="E110" s="364" t="s">
        <v>761</v>
      </c>
      <c r="F110" s="194" t="s">
        <v>280</v>
      </c>
      <c r="G110" s="162">
        <v>1320</v>
      </c>
      <c r="H110" s="445"/>
      <c r="I110" s="445"/>
    </row>
    <row r="111" spans="2:9" ht="15.75" x14ac:dyDescent="0.25">
      <c r="B111" s="452"/>
      <c r="C111" s="412"/>
      <c r="D111" s="416"/>
      <c r="E111" s="341"/>
      <c r="F111" s="454"/>
      <c r="G111" s="162"/>
      <c r="H111" s="445"/>
      <c r="I111" s="445"/>
    </row>
    <row r="112" spans="2:9" ht="30" x14ac:dyDescent="0.25">
      <c r="B112" s="452"/>
      <c r="C112" s="412"/>
      <c r="D112" s="416">
        <v>6</v>
      </c>
      <c r="E112" s="48" t="s">
        <v>762</v>
      </c>
      <c r="F112" s="194" t="s">
        <v>280</v>
      </c>
      <c r="G112" s="229">
        <v>505</v>
      </c>
      <c r="H112" s="445"/>
      <c r="I112" s="445"/>
    </row>
    <row r="113" spans="2:9" ht="15.75" x14ac:dyDescent="0.25">
      <c r="B113" s="452"/>
      <c r="C113" s="412"/>
      <c r="D113" s="416"/>
      <c r="E113" s="455"/>
      <c r="F113" s="456"/>
      <c r="G113" s="230"/>
      <c r="H113" s="457"/>
      <c r="I113" s="457"/>
    </row>
    <row r="114" spans="2:9" ht="16.5" thickBot="1" x14ac:dyDescent="0.3">
      <c r="B114" s="452"/>
      <c r="C114" s="412"/>
      <c r="D114" s="416"/>
      <c r="E114" s="226" t="s">
        <v>752</v>
      </c>
      <c r="F114" s="227"/>
      <c r="G114" s="231"/>
      <c r="H114" s="228"/>
      <c r="I114" s="228"/>
    </row>
    <row r="117" spans="2:9" ht="15.75" x14ac:dyDescent="0.25">
      <c r="B117" s="412" t="s">
        <v>925</v>
      </c>
      <c r="C117" s="412"/>
      <c r="D117" s="438">
        <v>0</v>
      </c>
      <c r="E117" s="413" t="s">
        <v>842</v>
      </c>
      <c r="F117" s="443"/>
      <c r="G117" s="444"/>
      <c r="H117" s="445"/>
      <c r="I117" s="445"/>
    </row>
    <row r="118" spans="2:9" x14ac:dyDescent="0.25">
      <c r="B118" s="447"/>
      <c r="C118" s="447"/>
      <c r="D118" s="448"/>
      <c r="E118" s="449"/>
      <c r="F118" s="443"/>
      <c r="G118" s="444"/>
      <c r="H118" s="445"/>
      <c r="I118" s="445"/>
    </row>
    <row r="119" spans="2:9" ht="30" x14ac:dyDescent="0.25">
      <c r="B119" s="447"/>
      <c r="C119" s="447"/>
      <c r="D119" s="448"/>
      <c r="E119" s="181" t="s">
        <v>957</v>
      </c>
      <c r="F119" s="453" t="s">
        <v>29</v>
      </c>
      <c r="G119" s="402">
        <v>16</v>
      </c>
    </row>
    <row r="120" spans="2:9" x14ac:dyDescent="0.25">
      <c r="B120" s="447"/>
      <c r="C120" s="447"/>
      <c r="D120" s="448"/>
      <c r="E120" s="449"/>
      <c r="F120" s="194"/>
    </row>
    <row r="121" spans="2:9" ht="60" x14ac:dyDescent="0.25">
      <c r="B121" s="447"/>
      <c r="C121" s="447"/>
      <c r="D121" s="448"/>
      <c r="E121" s="190" t="s">
        <v>787</v>
      </c>
      <c r="F121" s="453" t="s">
        <v>29</v>
      </c>
      <c r="G121" s="402">
        <v>84</v>
      </c>
    </row>
    <row r="122" spans="2:9" x14ac:dyDescent="0.25">
      <c r="B122" s="447"/>
      <c r="C122" s="447"/>
      <c r="D122" s="448"/>
      <c r="E122" s="449"/>
      <c r="F122" s="194"/>
    </row>
    <row r="123" spans="2:9" ht="45" x14ac:dyDescent="0.25">
      <c r="B123" s="447"/>
      <c r="C123" s="447"/>
      <c r="D123" s="448"/>
      <c r="E123" s="181" t="s">
        <v>958</v>
      </c>
      <c r="F123" s="194" t="s">
        <v>7</v>
      </c>
      <c r="G123" s="402">
        <v>11</v>
      </c>
    </row>
    <row r="124" spans="2:9" x14ac:dyDescent="0.25">
      <c r="B124" s="447"/>
      <c r="C124" s="447"/>
      <c r="D124" s="448"/>
      <c r="E124" s="181"/>
      <c r="F124" s="194"/>
    </row>
    <row r="125" spans="2:9" ht="30" x14ac:dyDescent="0.25">
      <c r="B125" s="447"/>
      <c r="C125" s="447"/>
      <c r="D125" s="448"/>
      <c r="E125" s="181" t="s">
        <v>765</v>
      </c>
      <c r="F125" s="194" t="s">
        <v>687</v>
      </c>
      <c r="G125" s="402">
        <v>45</v>
      </c>
    </row>
    <row r="126" spans="2:9" x14ac:dyDescent="0.25">
      <c r="B126" s="447"/>
      <c r="C126" s="447"/>
      <c r="D126" s="448"/>
      <c r="E126" s="449"/>
      <c r="F126" s="194"/>
    </row>
    <row r="127" spans="2:9" x14ac:dyDescent="0.25">
      <c r="B127" s="447"/>
      <c r="C127" s="447"/>
      <c r="D127" s="448"/>
      <c r="E127" s="218" t="s">
        <v>22</v>
      </c>
      <c r="F127" s="232" t="s">
        <v>689</v>
      </c>
      <c r="G127" s="233">
        <v>0.1</v>
      </c>
    </row>
    <row r="128" spans="2:9" x14ac:dyDescent="0.25">
      <c r="B128" s="46"/>
      <c r="E128" s="458"/>
      <c r="F128" s="419"/>
      <c r="G128" s="440"/>
      <c r="H128" s="420"/>
      <c r="I128" s="420"/>
    </row>
    <row r="129" spans="2:9" ht="15.75" thickBot="1" x14ac:dyDescent="0.3">
      <c r="E129" s="226" t="s">
        <v>749</v>
      </c>
      <c r="F129" s="227"/>
      <c r="G129" s="442"/>
      <c r="H129" s="228"/>
      <c r="I129" s="228"/>
    </row>
    <row r="132" spans="2:9" ht="15.75" x14ac:dyDescent="0.25">
      <c r="B132" s="412" t="s">
        <v>926</v>
      </c>
      <c r="C132" s="412" t="s">
        <v>931</v>
      </c>
      <c r="D132" s="438">
        <v>0</v>
      </c>
      <c r="E132" s="413" t="s">
        <v>959</v>
      </c>
      <c r="F132" s="4"/>
      <c r="G132" s="10"/>
    </row>
    <row r="133" spans="2:9" x14ac:dyDescent="0.25">
      <c r="B133" s="446"/>
      <c r="C133" s="447"/>
      <c r="D133" s="448"/>
      <c r="E133" s="449"/>
      <c r="F133" s="4"/>
      <c r="G133" s="10"/>
    </row>
    <row r="134" spans="2:9" ht="30" x14ac:dyDescent="0.25">
      <c r="D134" s="58">
        <v>1</v>
      </c>
      <c r="E134" s="1" t="s">
        <v>686</v>
      </c>
      <c r="F134" s="232" t="s">
        <v>687</v>
      </c>
      <c r="G134" s="234">
        <v>16</v>
      </c>
    </row>
    <row r="135" spans="2:9" x14ac:dyDescent="0.25">
      <c r="E135" s="72"/>
      <c r="F135" s="235"/>
      <c r="G135" s="25"/>
    </row>
    <row r="136" spans="2:9" ht="63.75" customHeight="1" x14ac:dyDescent="0.25">
      <c r="D136" s="58">
        <v>2</v>
      </c>
      <c r="E136" s="218" t="s">
        <v>741</v>
      </c>
      <c r="F136" s="232" t="s">
        <v>26</v>
      </c>
      <c r="G136" s="234">
        <v>15</v>
      </c>
    </row>
    <row r="137" spans="2:9" x14ac:dyDescent="0.25">
      <c r="E137" s="48"/>
      <c r="F137" s="194"/>
      <c r="G137" s="10"/>
    </row>
    <row r="138" spans="2:9" ht="45" x14ac:dyDescent="0.25">
      <c r="D138" s="58">
        <v>3</v>
      </c>
      <c r="E138" s="1" t="s">
        <v>708</v>
      </c>
      <c r="F138" s="194" t="s">
        <v>29</v>
      </c>
      <c r="G138" s="10">
        <v>16</v>
      </c>
    </row>
    <row r="139" spans="2:9" x14ac:dyDescent="0.25">
      <c r="E139" s="56"/>
      <c r="F139" s="221"/>
      <c r="G139" s="99"/>
    </row>
    <row r="140" spans="2:9" ht="30" x14ac:dyDescent="0.25">
      <c r="D140" s="58">
        <v>4</v>
      </c>
      <c r="E140" s="1" t="s">
        <v>453</v>
      </c>
      <c r="F140" s="194" t="s">
        <v>29</v>
      </c>
      <c r="G140" s="10">
        <v>16</v>
      </c>
    </row>
    <row r="141" spans="2:9" x14ac:dyDescent="0.25">
      <c r="E141" s="1"/>
      <c r="F141" s="194"/>
      <c r="G141" s="10"/>
    </row>
    <row r="142" spans="2:9" ht="75" x14ac:dyDescent="0.25">
      <c r="D142" s="58">
        <v>5</v>
      </c>
      <c r="E142" s="1" t="s">
        <v>709</v>
      </c>
      <c r="F142" s="194" t="s">
        <v>29</v>
      </c>
      <c r="G142" s="10">
        <v>150</v>
      </c>
    </row>
    <row r="143" spans="2:9" x14ac:dyDescent="0.25">
      <c r="E143" s="1"/>
      <c r="F143" s="194"/>
      <c r="G143" s="10"/>
    </row>
    <row r="144" spans="2:9" ht="30" x14ac:dyDescent="0.25">
      <c r="D144" s="58">
        <v>6</v>
      </c>
      <c r="E144" s="143" t="s">
        <v>736</v>
      </c>
      <c r="F144" s="236" t="s">
        <v>737</v>
      </c>
      <c r="G144" s="9">
        <v>60</v>
      </c>
    </row>
    <row r="145" spans="4:9" x14ac:dyDescent="0.25">
      <c r="E145" s="56"/>
      <c r="F145" s="221"/>
      <c r="G145" s="99"/>
    </row>
    <row r="146" spans="4:9" ht="31.5" customHeight="1" x14ac:dyDescent="0.25">
      <c r="D146" s="58">
        <v>7</v>
      </c>
      <c r="E146" s="1" t="s">
        <v>700</v>
      </c>
      <c r="F146" s="194" t="s">
        <v>29</v>
      </c>
      <c r="G146" s="10">
        <v>10</v>
      </c>
    </row>
    <row r="147" spans="4:9" x14ac:dyDescent="0.25">
      <c r="E147" s="1"/>
      <c r="F147" s="194"/>
      <c r="G147" s="10"/>
    </row>
    <row r="148" spans="4:9" ht="60" x14ac:dyDescent="0.25">
      <c r="D148" s="58">
        <v>8</v>
      </c>
      <c r="E148" s="1" t="s">
        <v>567</v>
      </c>
      <c r="F148" s="194" t="s">
        <v>29</v>
      </c>
      <c r="G148" s="10">
        <v>10</v>
      </c>
    </row>
    <row r="149" spans="4:9" x14ac:dyDescent="0.25">
      <c r="E149" s="1"/>
      <c r="F149" s="194"/>
      <c r="G149" s="10"/>
    </row>
    <row r="150" spans="4:9" ht="31.5" customHeight="1" x14ac:dyDescent="0.25">
      <c r="D150" s="58">
        <v>9</v>
      </c>
      <c r="E150" s="218" t="s">
        <v>738</v>
      </c>
      <c r="F150" s="232" t="s">
        <v>29</v>
      </c>
      <c r="G150" s="234">
        <v>150</v>
      </c>
    </row>
    <row r="151" spans="4:9" x14ac:dyDescent="0.25">
      <c r="E151" s="56"/>
      <c r="F151" s="221"/>
      <c r="G151" s="99"/>
    </row>
    <row r="152" spans="4:9" ht="45" x14ac:dyDescent="0.25">
      <c r="D152" s="58">
        <v>10</v>
      </c>
      <c r="E152" s="389" t="s">
        <v>702</v>
      </c>
      <c r="F152" s="459" t="s">
        <v>687</v>
      </c>
      <c r="G152" s="9">
        <v>60</v>
      </c>
    </row>
    <row r="153" spans="4:9" x14ac:dyDescent="0.25">
      <c r="E153" s="53"/>
      <c r="F153" s="220"/>
      <c r="G153" s="98"/>
    </row>
    <row r="154" spans="4:9" ht="47.25" customHeight="1" x14ac:dyDescent="0.25">
      <c r="D154" s="58">
        <v>11</v>
      </c>
      <c r="E154" s="1" t="s">
        <v>703</v>
      </c>
      <c r="F154" s="194" t="s">
        <v>29</v>
      </c>
      <c r="G154" s="10">
        <v>60</v>
      </c>
    </row>
    <row r="155" spans="4:9" x14ac:dyDescent="0.25">
      <c r="E155" s="56"/>
      <c r="F155" s="221"/>
      <c r="G155" s="99"/>
    </row>
    <row r="156" spans="4:9" x14ac:dyDescent="0.25">
      <c r="D156" s="58">
        <v>12</v>
      </c>
      <c r="E156" s="1" t="s">
        <v>22</v>
      </c>
      <c r="F156" s="194" t="s">
        <v>689</v>
      </c>
      <c r="G156" s="222">
        <v>0.1</v>
      </c>
    </row>
    <row r="157" spans="4:9" x14ac:dyDescent="0.25">
      <c r="E157" s="419"/>
      <c r="F157" s="419"/>
      <c r="G157" s="419"/>
      <c r="H157" s="420"/>
      <c r="I157" s="420"/>
    </row>
    <row r="158" spans="4:9" ht="15.75" thickBot="1" x14ac:dyDescent="0.3">
      <c r="E158" s="226" t="s">
        <v>701</v>
      </c>
      <c r="F158" s="227"/>
      <c r="G158" s="228"/>
      <c r="H158" s="228"/>
      <c r="I158" s="228"/>
    </row>
  </sheetData>
  <mergeCells count="1">
    <mergeCell ref="E2:H2"/>
  </mergeCells>
  <pageMargins left="0.70866141732283472" right="0.70866141732283472" top="0.74803149606299213" bottom="0.74803149606299213" header="0.31496062992125984" footer="0.31496062992125984"/>
  <pageSetup paperSize="9" scale="89" orientation="portrait" horizontalDpi="300" verticalDpi="300" r:id="rId1"/>
  <headerFooter>
    <oddFooter>&amp;A&amp;RStran &amp;P</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38"/>
  <sheetViews>
    <sheetView view="pageBreakPreview" zoomScale="120" zoomScaleNormal="100" zoomScaleSheetLayoutView="120" zoomScalePageLayoutView="120" workbookViewId="0">
      <selection activeCell="A2" sqref="A2"/>
    </sheetView>
  </sheetViews>
  <sheetFormatPr defaultColWidth="8.7109375" defaultRowHeight="15" x14ac:dyDescent="0.25"/>
  <cols>
    <col min="1" max="1" width="4.7109375" style="61" customWidth="1"/>
    <col min="2" max="2" width="46" style="62" customWidth="1"/>
    <col min="3" max="3" width="5.7109375" style="30" customWidth="1"/>
    <col min="4" max="4" width="10.28515625" style="19" customWidth="1"/>
    <col min="5" max="5" width="9.5703125" style="19" customWidth="1"/>
    <col min="6" max="6" width="12.85546875" style="19" customWidth="1"/>
    <col min="7" max="16384" width="8.7109375" style="62"/>
  </cols>
  <sheetData>
    <row r="1" spans="1:6" ht="8.4499999999999993" customHeight="1" thickBot="1" x14ac:dyDescent="0.3"/>
    <row r="2" spans="1:6" ht="54.75" customHeight="1" thickBot="1" x14ac:dyDescent="0.3">
      <c r="A2" s="303" t="s">
        <v>404</v>
      </c>
      <c r="B2" s="544" t="s">
        <v>1059</v>
      </c>
      <c r="C2" s="544"/>
      <c r="D2" s="544"/>
      <c r="E2" s="544"/>
      <c r="F2" s="545"/>
    </row>
    <row r="3" spans="1:6" ht="8.4499999999999993" customHeight="1" x14ac:dyDescent="0.25">
      <c r="A3" s="63"/>
    </row>
    <row r="4" spans="1:6" x14ac:dyDescent="0.25">
      <c r="A4" s="64"/>
      <c r="B4" s="65" t="s">
        <v>20</v>
      </c>
    </row>
    <row r="5" spans="1:6" ht="8.4499999999999993" customHeight="1" x14ac:dyDescent="0.25">
      <c r="A5" s="64"/>
      <c r="B5" s="66"/>
    </row>
    <row r="6" spans="1:6" x14ac:dyDescent="0.25">
      <c r="A6" s="64"/>
      <c r="B6" s="65" t="s">
        <v>411</v>
      </c>
    </row>
    <row r="7" spans="1:6" x14ac:dyDescent="0.25">
      <c r="A7" s="64"/>
      <c r="B7" s="65" t="s">
        <v>561</v>
      </c>
    </row>
    <row r="8" spans="1:6" x14ac:dyDescent="0.25">
      <c r="A8" s="64"/>
      <c r="B8" s="65"/>
    </row>
    <row r="9" spans="1:6" ht="15.75" x14ac:dyDescent="0.25">
      <c r="A9" s="64"/>
      <c r="B9" s="327" t="s">
        <v>37</v>
      </c>
    </row>
    <row r="10" spans="1:6" x14ac:dyDescent="0.25">
      <c r="A10" s="64"/>
      <c r="B10" s="65"/>
    </row>
    <row r="11" spans="1:6" x14ac:dyDescent="0.25">
      <c r="A11" s="67" t="s">
        <v>5</v>
      </c>
      <c r="B11" s="68" t="s">
        <v>6</v>
      </c>
      <c r="C11" s="69"/>
      <c r="D11" s="20"/>
      <c r="E11" s="20"/>
      <c r="F11" s="70"/>
    </row>
    <row r="12" spans="1:6" s="30" customFormat="1" ht="5.65" customHeight="1" x14ac:dyDescent="0.25">
      <c r="A12" s="71"/>
      <c r="B12" s="72"/>
      <c r="C12" s="73"/>
      <c r="D12" s="21"/>
      <c r="E12" s="21"/>
      <c r="F12" s="21"/>
    </row>
    <row r="13" spans="1:6" x14ac:dyDescent="0.25">
      <c r="A13" s="67" t="s">
        <v>23</v>
      </c>
      <c r="B13" s="68" t="s">
        <v>24</v>
      </c>
      <c r="C13" s="69"/>
      <c r="D13" s="20"/>
      <c r="E13" s="20"/>
      <c r="F13" s="70"/>
    </row>
    <row r="14" spans="1:6" s="30" customFormat="1" ht="5.65" customHeight="1" x14ac:dyDescent="0.25">
      <c r="A14" s="71"/>
      <c r="B14" s="72"/>
      <c r="C14" s="73"/>
      <c r="D14" s="21"/>
      <c r="E14" s="21"/>
      <c r="F14" s="21"/>
    </row>
    <row r="15" spans="1:6" x14ac:dyDescent="0.25">
      <c r="A15" s="67" t="s">
        <v>30</v>
      </c>
      <c r="B15" s="68" t="s">
        <v>436</v>
      </c>
      <c r="C15" s="69"/>
      <c r="D15" s="20"/>
      <c r="E15" s="20"/>
      <c r="F15" s="70"/>
    </row>
    <row r="16" spans="1:6" s="30" customFormat="1" ht="5.65" customHeight="1" x14ac:dyDescent="0.25">
      <c r="A16" s="71"/>
      <c r="B16" s="72"/>
      <c r="C16" s="73"/>
      <c r="D16" s="21"/>
      <c r="E16" s="21"/>
      <c r="F16" s="21"/>
    </row>
    <row r="17" spans="1:6" x14ac:dyDescent="0.25">
      <c r="A17" s="67" t="s">
        <v>31</v>
      </c>
      <c r="B17" s="68" t="s">
        <v>437</v>
      </c>
      <c r="C17" s="69"/>
      <c r="D17" s="20"/>
      <c r="E17" s="20"/>
      <c r="F17" s="70"/>
    </row>
    <row r="18" spans="1:6" s="30" customFormat="1" ht="5.65" customHeight="1" x14ac:dyDescent="0.25">
      <c r="A18" s="71"/>
      <c r="B18" s="72"/>
      <c r="C18" s="73"/>
      <c r="D18" s="21"/>
      <c r="E18" s="21"/>
      <c r="F18" s="21"/>
    </row>
    <row r="19" spans="1:6" x14ac:dyDescent="0.25">
      <c r="A19" s="67" t="s">
        <v>32</v>
      </c>
      <c r="B19" s="68" t="s">
        <v>52</v>
      </c>
      <c r="C19" s="69"/>
      <c r="D19" s="20"/>
      <c r="E19" s="20"/>
      <c r="F19" s="70"/>
    </row>
    <row r="20" spans="1:6" s="30" customFormat="1" ht="5.65" customHeight="1" x14ac:dyDescent="0.25">
      <c r="A20" s="71"/>
      <c r="B20" s="72"/>
      <c r="C20" s="73"/>
      <c r="D20" s="21"/>
      <c r="E20" s="21"/>
      <c r="F20" s="21"/>
    </row>
    <row r="21" spans="1:6" x14ac:dyDescent="0.25">
      <c r="A21" s="67" t="s">
        <v>34</v>
      </c>
      <c r="B21" s="68" t="s">
        <v>54</v>
      </c>
      <c r="C21" s="69"/>
      <c r="D21" s="20"/>
      <c r="E21" s="20"/>
      <c r="F21" s="70"/>
    </row>
    <row r="22" spans="1:6" s="30" customFormat="1" ht="5.65" customHeight="1" x14ac:dyDescent="0.25">
      <c r="A22" s="71"/>
      <c r="B22" s="72"/>
      <c r="C22" s="73"/>
      <c r="D22" s="21"/>
      <c r="E22" s="21"/>
      <c r="F22" s="21"/>
    </row>
    <row r="23" spans="1:6" x14ac:dyDescent="0.25">
      <c r="A23" s="67" t="s">
        <v>48</v>
      </c>
      <c r="B23" s="68" t="s">
        <v>626</v>
      </c>
      <c r="C23" s="69"/>
      <c r="D23" s="20"/>
      <c r="E23" s="20"/>
      <c r="F23" s="70"/>
    </row>
    <row r="24" spans="1:6" s="30" customFormat="1" ht="5.65" customHeight="1" x14ac:dyDescent="0.25">
      <c r="A24" s="71"/>
      <c r="B24" s="72"/>
      <c r="C24" s="73"/>
      <c r="D24" s="21"/>
      <c r="E24" s="21"/>
      <c r="F24" s="21"/>
    </row>
    <row r="25" spans="1:6" x14ac:dyDescent="0.25">
      <c r="A25" s="67" t="s">
        <v>51</v>
      </c>
      <c r="B25" s="68" t="s">
        <v>58</v>
      </c>
      <c r="C25" s="69"/>
      <c r="D25" s="20"/>
      <c r="E25" s="20"/>
      <c r="F25" s="70"/>
    </row>
    <row r="26" spans="1:6" s="30" customFormat="1" ht="5.65" customHeight="1" x14ac:dyDescent="0.25">
      <c r="A26" s="71"/>
      <c r="B26" s="72"/>
      <c r="C26" s="73"/>
      <c r="D26" s="21"/>
      <c r="E26" s="21"/>
      <c r="F26" s="21"/>
    </row>
    <row r="27" spans="1:6" x14ac:dyDescent="0.25">
      <c r="A27" s="64"/>
    </row>
    <row r="28" spans="1:6" x14ac:dyDescent="0.25">
      <c r="A28" s="106"/>
      <c r="B28" s="141" t="s">
        <v>36</v>
      </c>
      <c r="C28" s="142"/>
      <c r="D28" s="108"/>
      <c r="E28" s="108"/>
      <c r="F28" s="109"/>
    </row>
    <row r="29" spans="1:6" x14ac:dyDescent="0.25">
      <c r="A29" s="64"/>
      <c r="B29" s="139"/>
      <c r="C29" s="140"/>
      <c r="F29" s="74"/>
    </row>
    <row r="30" spans="1:6" x14ac:dyDescent="0.25">
      <c r="A30" s="106"/>
      <c r="B30" s="108" t="s">
        <v>35</v>
      </c>
      <c r="C30" s="142"/>
      <c r="D30" s="108"/>
      <c r="E30" s="108"/>
      <c r="F30" s="111"/>
    </row>
    <row r="31" spans="1:6" x14ac:dyDescent="0.25">
      <c r="A31" s="64"/>
      <c r="F31" s="31"/>
    </row>
    <row r="32" spans="1:6" ht="15" customHeight="1" thickBot="1" x14ac:dyDescent="0.3">
      <c r="A32" s="320"/>
      <c r="B32" s="546" t="s">
        <v>562</v>
      </c>
      <c r="C32" s="546"/>
      <c r="D32" s="546"/>
      <c r="E32" s="546"/>
      <c r="F32" s="319"/>
    </row>
    <row r="33" spans="1:6" ht="15.75" thickTop="1" x14ac:dyDescent="0.25">
      <c r="A33" s="64"/>
      <c r="F33" s="31"/>
    </row>
    <row r="34" spans="1:6" x14ac:dyDescent="0.25">
      <c r="A34" s="64"/>
    </row>
    <row r="35" spans="1:6" x14ac:dyDescent="0.25">
      <c r="A35" s="64"/>
      <c r="B35" s="66"/>
    </row>
    <row r="36" spans="1:6" s="30" customFormat="1" ht="315.39999999999998" customHeight="1" x14ac:dyDescent="0.25">
      <c r="A36" s="535" t="s">
        <v>33</v>
      </c>
      <c r="B36" s="536"/>
      <c r="C36" s="536"/>
      <c r="D36" s="536"/>
      <c r="E36" s="536"/>
      <c r="F36" s="537"/>
    </row>
    <row r="37" spans="1:6" ht="8.4499999999999993" customHeight="1" x14ac:dyDescent="0.25"/>
    <row r="38" spans="1:6" s="77" customFormat="1" ht="36" x14ac:dyDescent="0.2">
      <c r="A38" s="75" t="s">
        <v>25</v>
      </c>
      <c r="B38" s="22" t="s">
        <v>0</v>
      </c>
      <c r="C38" s="22" t="s">
        <v>1</v>
      </c>
      <c r="D38" s="22" t="s">
        <v>2</v>
      </c>
      <c r="E38" s="76" t="s">
        <v>3</v>
      </c>
      <c r="F38" s="76" t="s">
        <v>4</v>
      </c>
    </row>
    <row r="39" spans="1:6" s="30" customFormat="1" ht="5.65" customHeight="1" x14ac:dyDescent="0.25">
      <c r="A39" s="71"/>
      <c r="B39" s="72"/>
      <c r="C39" s="73"/>
      <c r="D39" s="21"/>
      <c r="E39" s="21"/>
      <c r="F39" s="21" t="str">
        <f t="shared" ref="F39" si="0">IF(D39&gt;0,ROUND((E39*D39),2),"")</f>
        <v/>
      </c>
    </row>
    <row r="40" spans="1:6" x14ac:dyDescent="0.25">
      <c r="C40" s="19"/>
    </row>
    <row r="41" spans="1:6" x14ac:dyDescent="0.25">
      <c r="A41" s="67" t="s">
        <v>5</v>
      </c>
      <c r="B41" s="68" t="s">
        <v>6</v>
      </c>
      <c r="C41" s="20"/>
      <c r="D41" s="20"/>
      <c r="E41" s="20"/>
      <c r="F41" s="70"/>
    </row>
    <row r="42" spans="1:6" ht="8.4499999999999993" customHeight="1" x14ac:dyDescent="0.25">
      <c r="C42" s="19"/>
    </row>
    <row r="43" spans="1:6" s="30" customFormat="1" ht="150" x14ac:dyDescent="0.25">
      <c r="A43" s="61">
        <v>1</v>
      </c>
      <c r="B43" s="26" t="s">
        <v>563</v>
      </c>
      <c r="C43" s="19"/>
      <c r="D43" s="31"/>
      <c r="E43" s="31"/>
      <c r="F43" s="31"/>
    </row>
    <row r="44" spans="1:6" s="30" customFormat="1" x14ac:dyDescent="0.25">
      <c r="A44" s="61" t="s">
        <v>8</v>
      </c>
      <c r="B44" s="83" t="s">
        <v>10</v>
      </c>
      <c r="C44" s="19" t="s">
        <v>49</v>
      </c>
      <c r="D44" s="31">
        <v>3073.55</v>
      </c>
      <c r="E44" s="31"/>
      <c r="F44" s="31"/>
    </row>
    <row r="45" spans="1:6" s="30" customFormat="1" x14ac:dyDescent="0.25">
      <c r="A45" s="61" t="s">
        <v>9</v>
      </c>
      <c r="B45" s="83" t="s">
        <v>11</v>
      </c>
      <c r="C45" s="19" t="s">
        <v>49</v>
      </c>
      <c r="D45" s="31">
        <f>D44</f>
        <v>3073.55</v>
      </c>
      <c r="E45" s="31"/>
      <c r="F45" s="31"/>
    </row>
    <row r="46" spans="1:6" s="30" customFormat="1" ht="5.65" customHeight="1" x14ac:dyDescent="0.25">
      <c r="A46" s="78"/>
      <c r="B46" s="27"/>
      <c r="C46" s="91"/>
      <c r="D46" s="91"/>
      <c r="E46" s="91"/>
      <c r="F46" s="91"/>
    </row>
    <row r="47" spans="1:6" s="30" customFormat="1" ht="5.65" customHeight="1" x14ac:dyDescent="0.25">
      <c r="A47" s="71"/>
      <c r="B47" s="72"/>
      <c r="C47" s="25"/>
      <c r="D47" s="25"/>
      <c r="E47" s="25"/>
      <c r="F47" s="25"/>
    </row>
    <row r="48" spans="1:6" s="30" customFormat="1" ht="60" x14ac:dyDescent="0.25">
      <c r="A48" s="61" t="s">
        <v>12</v>
      </c>
      <c r="B48" s="26" t="s">
        <v>439</v>
      </c>
      <c r="C48" s="19" t="s">
        <v>49</v>
      </c>
      <c r="D48" s="31">
        <f>D44</f>
        <v>3073.55</v>
      </c>
      <c r="E48" s="31"/>
      <c r="F48" s="31"/>
    </row>
    <row r="49" spans="1:6" s="30" customFormat="1" ht="5.65" customHeight="1" x14ac:dyDescent="0.25">
      <c r="A49" s="78"/>
      <c r="B49" s="27"/>
      <c r="C49" s="91"/>
      <c r="D49" s="91"/>
      <c r="E49" s="91"/>
      <c r="F49" s="91"/>
    </row>
    <row r="50" spans="1:6" s="30" customFormat="1" ht="5.65" customHeight="1" x14ac:dyDescent="0.25">
      <c r="A50" s="71"/>
      <c r="B50" s="72"/>
      <c r="C50" s="25"/>
      <c r="D50" s="25"/>
      <c r="E50" s="25"/>
      <c r="F50" s="25"/>
    </row>
    <row r="51" spans="1:6" s="30" customFormat="1" ht="62.45" customHeight="1" x14ac:dyDescent="0.25">
      <c r="A51" s="61" t="s">
        <v>13</v>
      </c>
      <c r="B51" s="26" t="s">
        <v>440</v>
      </c>
      <c r="C51" s="19" t="s">
        <v>7</v>
      </c>
      <c r="D51" s="31">
        <v>194</v>
      </c>
      <c r="E51" s="31"/>
      <c r="F51" s="31"/>
    </row>
    <row r="52" spans="1:6" s="30" customFormat="1" ht="5.65" customHeight="1" x14ac:dyDescent="0.25">
      <c r="A52" s="78"/>
      <c r="B52" s="27"/>
      <c r="C52" s="91"/>
      <c r="D52" s="91"/>
      <c r="E52" s="91"/>
      <c r="F52" s="91"/>
    </row>
    <row r="53" spans="1:6" s="30" customFormat="1" ht="5.65" customHeight="1" x14ac:dyDescent="0.25">
      <c r="A53" s="71"/>
      <c r="B53" s="72"/>
      <c r="C53" s="25"/>
      <c r="D53" s="25"/>
      <c r="E53" s="25"/>
      <c r="F53" s="25"/>
    </row>
    <row r="54" spans="1:6" s="30" customFormat="1" ht="47.45" customHeight="1" x14ac:dyDescent="0.25">
      <c r="A54" s="61" t="s">
        <v>14</v>
      </c>
      <c r="B54" s="26" t="s">
        <v>441</v>
      </c>
      <c r="C54" s="19" t="s">
        <v>7</v>
      </c>
      <c r="D54" s="31">
        <v>24</v>
      </c>
      <c r="E54" s="31"/>
      <c r="F54" s="31"/>
    </row>
    <row r="55" spans="1:6" s="30" customFormat="1" ht="5.65" customHeight="1" x14ac:dyDescent="0.25">
      <c r="A55" s="78"/>
      <c r="B55" s="27"/>
      <c r="C55" s="91"/>
      <c r="D55" s="91"/>
      <c r="E55" s="91"/>
      <c r="F55" s="91"/>
    </row>
    <row r="56" spans="1:6" s="30" customFormat="1" ht="5.65" customHeight="1" x14ac:dyDescent="0.25">
      <c r="A56" s="71"/>
      <c r="B56" s="72"/>
      <c r="C56" s="25"/>
      <c r="D56" s="25"/>
      <c r="E56" s="25"/>
      <c r="F56" s="25"/>
    </row>
    <row r="57" spans="1:6" s="30" customFormat="1" ht="73.5" customHeight="1" x14ac:dyDescent="0.25">
      <c r="A57" s="61" t="s">
        <v>15</v>
      </c>
      <c r="B57" s="26" t="s">
        <v>442</v>
      </c>
      <c r="C57" s="19" t="s">
        <v>7</v>
      </c>
      <c r="D57" s="31">
        <f>D54</f>
        <v>24</v>
      </c>
      <c r="E57" s="31"/>
      <c r="F57" s="31"/>
    </row>
    <row r="58" spans="1:6" s="30" customFormat="1" ht="5.65" customHeight="1" x14ac:dyDescent="0.25">
      <c r="A58" s="78"/>
      <c r="B58" s="27"/>
      <c r="C58" s="91"/>
      <c r="D58" s="91"/>
      <c r="E58" s="91"/>
      <c r="F58" s="91"/>
    </row>
    <row r="59" spans="1:6" s="30" customFormat="1" ht="5.65" customHeight="1" x14ac:dyDescent="0.25">
      <c r="A59" s="71"/>
      <c r="B59" s="72"/>
      <c r="C59" s="25"/>
      <c r="D59" s="25"/>
      <c r="E59" s="25"/>
      <c r="F59" s="25"/>
    </row>
    <row r="60" spans="1:6" s="30" customFormat="1" ht="45" x14ac:dyDescent="0.25">
      <c r="A60" s="61" t="s">
        <v>16</v>
      </c>
      <c r="B60" s="26" t="s">
        <v>685</v>
      </c>
      <c r="C60" s="19" t="s">
        <v>7</v>
      </c>
      <c r="D60" s="31">
        <v>20</v>
      </c>
      <c r="E60" s="31"/>
      <c r="F60" s="31"/>
    </row>
    <row r="61" spans="1:6" s="30" customFormat="1" ht="5.65" customHeight="1" x14ac:dyDescent="0.25">
      <c r="A61" s="78"/>
      <c r="B61" s="27"/>
      <c r="C61" s="91"/>
      <c r="D61" s="91"/>
      <c r="E61" s="91"/>
      <c r="F61" s="91"/>
    </row>
    <row r="62" spans="1:6" s="30" customFormat="1" ht="5.65" customHeight="1" x14ac:dyDescent="0.25">
      <c r="A62" s="71"/>
      <c r="B62" s="72"/>
      <c r="C62" s="25"/>
      <c r="D62" s="25"/>
      <c r="E62" s="25"/>
      <c r="F62" s="25"/>
    </row>
    <row r="63" spans="1:6" s="30" customFormat="1" ht="60" x14ac:dyDescent="0.25">
      <c r="A63" s="61" t="s">
        <v>17</v>
      </c>
      <c r="B63" s="26" t="s">
        <v>443</v>
      </c>
      <c r="C63" s="19" t="s">
        <v>7</v>
      </c>
      <c r="D63" s="31">
        <v>8</v>
      </c>
      <c r="E63" s="31"/>
      <c r="F63" s="31"/>
    </row>
    <row r="64" spans="1:6" s="30" customFormat="1" ht="5.65" customHeight="1" x14ac:dyDescent="0.25">
      <c r="A64" s="78"/>
      <c r="B64" s="27"/>
      <c r="C64" s="91"/>
      <c r="D64" s="91"/>
      <c r="E64" s="91"/>
      <c r="F64" s="91"/>
    </row>
    <row r="65" spans="1:6" s="30" customFormat="1" ht="5.65" customHeight="1" x14ac:dyDescent="0.25">
      <c r="A65" s="71"/>
      <c r="B65" s="72"/>
      <c r="C65" s="25"/>
      <c r="D65" s="25"/>
      <c r="E65" s="25"/>
      <c r="F65" s="25"/>
    </row>
    <row r="66" spans="1:6" s="30" customFormat="1" ht="32.25" customHeight="1" x14ac:dyDescent="0.25">
      <c r="A66" s="61" t="s">
        <v>18</v>
      </c>
      <c r="B66" s="26" t="s">
        <v>725</v>
      </c>
      <c r="C66" s="19" t="s">
        <v>49</v>
      </c>
      <c r="D66" s="31">
        <v>37</v>
      </c>
      <c r="E66" s="31"/>
      <c r="F66" s="31"/>
    </row>
    <row r="67" spans="1:6" s="30" customFormat="1" ht="5.65" customHeight="1" x14ac:dyDescent="0.25">
      <c r="A67" s="78"/>
      <c r="B67" s="27"/>
      <c r="C67" s="91"/>
      <c r="D67" s="91"/>
      <c r="E67" s="91"/>
      <c r="F67" s="91"/>
    </row>
    <row r="68" spans="1:6" s="30" customFormat="1" ht="5.65" customHeight="1" x14ac:dyDescent="0.25">
      <c r="A68" s="71"/>
      <c r="B68" s="72"/>
      <c r="C68" s="25"/>
      <c r="D68" s="25"/>
      <c r="E68" s="25"/>
      <c r="F68" s="25"/>
    </row>
    <row r="69" spans="1:6" s="30" customFormat="1" ht="90" x14ac:dyDescent="0.25">
      <c r="A69" s="61" t="s">
        <v>19</v>
      </c>
      <c r="B69" s="26" t="s">
        <v>444</v>
      </c>
      <c r="C69" s="19" t="s">
        <v>21</v>
      </c>
      <c r="D69" s="31">
        <v>10</v>
      </c>
      <c r="E69" s="31"/>
      <c r="F69" s="31"/>
    </row>
    <row r="70" spans="1:6" s="30" customFormat="1" ht="5.65" customHeight="1" x14ac:dyDescent="0.25">
      <c r="A70" s="78"/>
      <c r="B70" s="27"/>
      <c r="C70" s="91"/>
      <c r="D70" s="91"/>
      <c r="E70" s="91"/>
      <c r="F70" s="91"/>
    </row>
    <row r="71" spans="1:6" s="30" customFormat="1" ht="5.65" customHeight="1" x14ac:dyDescent="0.25">
      <c r="A71" s="71"/>
      <c r="B71" s="72"/>
      <c r="C71" s="25"/>
      <c r="D71" s="25"/>
      <c r="E71" s="25"/>
      <c r="F71" s="25"/>
    </row>
    <row r="72" spans="1:6" s="30" customFormat="1" ht="75" x14ac:dyDescent="0.25">
      <c r="A72" s="61" t="s">
        <v>40</v>
      </c>
      <c r="B72" s="26" t="s">
        <v>623</v>
      </c>
      <c r="C72" s="19" t="s">
        <v>26</v>
      </c>
      <c r="D72" s="31">
        <v>1.5</v>
      </c>
      <c r="E72" s="31"/>
      <c r="F72" s="31"/>
    </row>
    <row r="73" spans="1:6" s="30" customFormat="1" ht="5.65" customHeight="1" x14ac:dyDescent="0.25">
      <c r="A73" s="78"/>
      <c r="B73" s="27"/>
      <c r="C73" s="91"/>
      <c r="D73" s="91"/>
      <c r="E73" s="91"/>
      <c r="F73" s="91"/>
    </row>
    <row r="74" spans="1:6" s="30" customFormat="1" ht="5.65" customHeight="1" x14ac:dyDescent="0.25">
      <c r="A74" s="71"/>
      <c r="B74" s="72"/>
      <c r="C74" s="25"/>
      <c r="D74" s="25"/>
      <c r="E74" s="25"/>
      <c r="F74" s="25"/>
    </row>
    <row r="75" spans="1:6" s="30" customFormat="1" ht="77.25" customHeight="1" x14ac:dyDescent="0.25">
      <c r="A75" s="61" t="s">
        <v>42</v>
      </c>
      <c r="B75" s="1" t="s">
        <v>624</v>
      </c>
      <c r="C75" s="19" t="s">
        <v>26</v>
      </c>
      <c r="D75" s="10">
        <v>9.9</v>
      </c>
      <c r="E75" s="10"/>
      <c r="F75" s="31"/>
    </row>
    <row r="76" spans="1:6" s="30" customFormat="1" ht="12" customHeight="1" x14ac:dyDescent="0.25">
      <c r="A76" s="78"/>
      <c r="B76" s="27"/>
      <c r="C76" s="91"/>
      <c r="D76" s="91"/>
      <c r="E76" s="91"/>
      <c r="F76" s="91"/>
    </row>
    <row r="77" spans="1:6" s="30" customFormat="1" ht="30" x14ac:dyDescent="0.25">
      <c r="A77" s="71" t="s">
        <v>43</v>
      </c>
      <c r="B77" s="1" t="s">
        <v>686</v>
      </c>
      <c r="C77" s="19" t="s">
        <v>687</v>
      </c>
      <c r="D77" s="31">
        <v>24</v>
      </c>
      <c r="E77" s="25"/>
      <c r="F77" s="25"/>
    </row>
    <row r="78" spans="1:6" s="30" customFormat="1" ht="12" customHeight="1" x14ac:dyDescent="0.25">
      <c r="A78" s="71"/>
      <c r="B78" s="72"/>
      <c r="C78" s="25"/>
      <c r="D78" s="25"/>
      <c r="E78" s="25"/>
      <c r="F78" s="25"/>
    </row>
    <row r="79" spans="1:6" s="30" customFormat="1" ht="60" x14ac:dyDescent="0.25">
      <c r="A79" s="61" t="s">
        <v>44</v>
      </c>
      <c r="B79" s="26" t="s">
        <v>741</v>
      </c>
      <c r="C79" s="19" t="s">
        <v>26</v>
      </c>
      <c r="D79" s="31">
        <v>8.5</v>
      </c>
      <c r="E79" s="31"/>
      <c r="F79" s="31"/>
    </row>
    <row r="80" spans="1:6" s="30" customFormat="1" ht="5.65" customHeight="1" x14ac:dyDescent="0.25">
      <c r="A80" s="78"/>
      <c r="B80" s="27"/>
      <c r="C80" s="91"/>
      <c r="D80" s="91"/>
      <c r="E80" s="91"/>
      <c r="F80" s="91"/>
    </row>
    <row r="81" spans="1:6" s="30" customFormat="1" ht="5.65" customHeight="1" x14ac:dyDescent="0.25">
      <c r="A81" s="71"/>
      <c r="B81" s="72"/>
      <c r="C81" s="25"/>
      <c r="D81" s="25"/>
      <c r="E81" s="25"/>
      <c r="F81" s="25"/>
    </row>
    <row r="82" spans="1:6" s="30" customFormat="1" ht="60" x14ac:dyDescent="0.25">
      <c r="A82" s="61" t="s">
        <v>45</v>
      </c>
      <c r="B82" s="26" t="s">
        <v>564</v>
      </c>
      <c r="C82" s="19" t="s">
        <v>29</v>
      </c>
      <c r="D82" s="31">
        <f>5.01/0.1</f>
        <v>50.099999999999994</v>
      </c>
      <c r="E82" s="31"/>
      <c r="F82" s="31"/>
    </row>
    <row r="83" spans="1:6" s="30" customFormat="1" ht="5.65" customHeight="1" x14ac:dyDescent="0.25">
      <c r="A83" s="78"/>
      <c r="B83" s="27"/>
      <c r="C83" s="91"/>
      <c r="D83" s="91"/>
      <c r="E83" s="91"/>
      <c r="F83" s="91"/>
    </row>
    <row r="84" spans="1:6" s="30" customFormat="1" ht="5.65" customHeight="1" x14ac:dyDescent="0.25">
      <c r="A84" s="71"/>
      <c r="B84" s="72"/>
      <c r="C84" s="25"/>
      <c r="D84" s="25"/>
      <c r="E84" s="25"/>
      <c r="F84" s="25"/>
    </row>
    <row r="85" spans="1:6" s="30" customFormat="1" ht="49.15" customHeight="1" x14ac:dyDescent="0.25">
      <c r="A85" s="61" t="s">
        <v>44</v>
      </c>
      <c r="B85" s="26" t="s">
        <v>688</v>
      </c>
      <c r="C85" s="19" t="s">
        <v>7</v>
      </c>
      <c r="D85" s="31">
        <v>10</v>
      </c>
      <c r="E85" s="31"/>
      <c r="F85" s="31"/>
    </row>
    <row r="86" spans="1:6" s="30" customFormat="1" ht="5.65" customHeight="1" x14ac:dyDescent="0.25">
      <c r="A86" s="78"/>
      <c r="B86" s="27"/>
      <c r="C86" s="91"/>
      <c r="D86" s="91"/>
      <c r="E86" s="91"/>
      <c r="F86" s="91"/>
    </row>
    <row r="87" spans="1:6" s="30" customFormat="1" ht="5.65" customHeight="1" x14ac:dyDescent="0.25">
      <c r="A87" s="71"/>
      <c r="B87" s="72"/>
      <c r="C87" s="25"/>
      <c r="D87" s="25"/>
      <c r="E87" s="25"/>
      <c r="F87" s="25"/>
    </row>
    <row r="88" spans="1:6" s="30" customFormat="1" ht="55.5" customHeight="1" x14ac:dyDescent="0.25">
      <c r="A88" s="61" t="s">
        <v>45</v>
      </c>
      <c r="B88" s="26" t="s">
        <v>740</v>
      </c>
      <c r="C88" s="19" t="s">
        <v>29</v>
      </c>
      <c r="D88" s="31">
        <f>185.4496*2</f>
        <v>370.89920000000001</v>
      </c>
      <c r="E88" s="31"/>
      <c r="F88" s="31"/>
    </row>
    <row r="89" spans="1:6" s="30" customFormat="1" ht="5.65" customHeight="1" x14ac:dyDescent="0.25">
      <c r="A89" s="78"/>
      <c r="B89" s="27"/>
      <c r="C89" s="91"/>
      <c r="D89" s="91"/>
      <c r="E89" s="91"/>
      <c r="F89" s="91"/>
    </row>
    <row r="90" spans="1:6" s="30" customFormat="1" ht="5.65" customHeight="1" x14ac:dyDescent="0.25">
      <c r="A90" s="71"/>
      <c r="B90" s="72"/>
      <c r="C90" s="25"/>
      <c r="D90" s="25"/>
      <c r="E90" s="25"/>
      <c r="F90" s="25"/>
    </row>
    <row r="91" spans="1:6" s="30" customFormat="1" ht="105" x14ac:dyDescent="0.25">
      <c r="A91" s="61" t="s">
        <v>46</v>
      </c>
      <c r="B91" s="26" t="s">
        <v>739</v>
      </c>
      <c r="C91" s="19" t="s">
        <v>731</v>
      </c>
      <c r="D91" s="31">
        <v>1</v>
      </c>
      <c r="E91" s="31"/>
      <c r="F91" s="31"/>
    </row>
    <row r="92" spans="1:6" s="30" customFormat="1" ht="5.65" customHeight="1" x14ac:dyDescent="0.25">
      <c r="A92" s="78"/>
      <c r="B92" s="27"/>
      <c r="C92" s="91"/>
      <c r="D92" s="91"/>
      <c r="E92" s="91"/>
      <c r="F92" s="91"/>
    </row>
    <row r="93" spans="1:6" s="80" customFormat="1" ht="5.65" customHeight="1" x14ac:dyDescent="0.25">
      <c r="A93" s="71"/>
      <c r="B93" s="28"/>
      <c r="C93" s="25"/>
      <c r="D93" s="25"/>
      <c r="E93" s="25"/>
      <c r="F93" s="25"/>
    </row>
    <row r="94" spans="1:6" s="30" customFormat="1" x14ac:dyDescent="0.25">
      <c r="A94" s="61" t="s">
        <v>78</v>
      </c>
      <c r="B94" s="26" t="s">
        <v>22</v>
      </c>
      <c r="C94" s="19" t="s">
        <v>689</v>
      </c>
      <c r="D94" s="137">
        <v>0.1</v>
      </c>
      <c r="E94" s="31"/>
      <c r="F94" s="31"/>
    </row>
    <row r="95" spans="1:6" s="30" customFormat="1" ht="4.9000000000000004" customHeight="1" x14ac:dyDescent="0.25">
      <c r="A95" s="78"/>
      <c r="B95" s="27"/>
      <c r="C95" s="91"/>
      <c r="D95" s="91"/>
      <c r="E95" s="91"/>
      <c r="F95" s="91"/>
    </row>
    <row r="96" spans="1:6" s="30" customFormat="1" ht="4.9000000000000004" customHeight="1" x14ac:dyDescent="0.25">
      <c r="A96" s="71"/>
      <c r="B96" s="72"/>
      <c r="C96" s="25"/>
      <c r="D96" s="25"/>
      <c r="E96" s="25"/>
      <c r="F96" s="25"/>
    </row>
    <row r="97" spans="1:8" s="30" customFormat="1" x14ac:dyDescent="0.25">
      <c r="A97" s="81"/>
      <c r="B97" s="113" t="s">
        <v>690</v>
      </c>
      <c r="C97" s="113"/>
      <c r="D97" s="113"/>
      <c r="E97" s="113"/>
      <c r="F97" s="114"/>
    </row>
    <row r="98" spans="1:8" s="30" customFormat="1" x14ac:dyDescent="0.25">
      <c r="A98" s="61"/>
      <c r="B98" s="83"/>
      <c r="C98" s="19"/>
      <c r="D98" s="31"/>
      <c r="E98" s="31"/>
      <c r="F98" s="31"/>
    </row>
    <row r="99" spans="1:8" x14ac:dyDescent="0.25">
      <c r="A99" s="67" t="s">
        <v>23</v>
      </c>
      <c r="B99" s="68" t="s">
        <v>24</v>
      </c>
      <c r="C99" s="20"/>
      <c r="D99" s="20"/>
      <c r="E99" s="20"/>
      <c r="F99" s="70"/>
    </row>
    <row r="100" spans="1:8" s="30" customFormat="1" ht="5.65" customHeight="1" x14ac:dyDescent="0.25">
      <c r="A100" s="78"/>
      <c r="B100" s="27"/>
      <c r="C100" s="91"/>
      <c r="D100" s="91"/>
      <c r="E100" s="91"/>
      <c r="F100" s="91"/>
    </row>
    <row r="101" spans="1:8" s="80" customFormat="1" ht="5.65" customHeight="1" x14ac:dyDescent="0.25">
      <c r="A101" s="71"/>
      <c r="B101" s="28"/>
      <c r="C101" s="73"/>
      <c r="D101" s="25"/>
      <c r="E101" s="25"/>
      <c r="F101" s="25"/>
    </row>
    <row r="102" spans="1:8" s="30" customFormat="1" ht="63.6" customHeight="1" x14ac:dyDescent="0.25">
      <c r="A102" s="539" t="s">
        <v>28</v>
      </c>
      <c r="B102" s="540"/>
      <c r="C102" s="540"/>
      <c r="D102" s="540"/>
      <c r="E102" s="540"/>
      <c r="F102" s="541"/>
    </row>
    <row r="103" spans="1:8" s="30" customFormat="1" ht="5.65" customHeight="1" x14ac:dyDescent="0.25">
      <c r="A103" s="78"/>
      <c r="B103" s="27"/>
      <c r="C103" s="79"/>
      <c r="D103" s="24"/>
      <c r="E103" s="24"/>
      <c r="F103" s="24"/>
    </row>
    <row r="104" spans="1:8" s="80" customFormat="1" ht="5.65" customHeight="1" x14ac:dyDescent="0.25">
      <c r="A104" s="71"/>
      <c r="B104" s="28"/>
      <c r="C104" s="73"/>
      <c r="D104" s="25"/>
      <c r="E104" s="25"/>
      <c r="F104" s="25"/>
    </row>
    <row r="105" spans="1:8" s="30" customFormat="1" ht="45" x14ac:dyDescent="0.25">
      <c r="A105" s="61" t="s">
        <v>27</v>
      </c>
      <c r="B105" s="26" t="s">
        <v>277</v>
      </c>
      <c r="C105" s="19" t="s">
        <v>26</v>
      </c>
      <c r="D105" s="147">
        <v>918.1</v>
      </c>
      <c r="E105" s="31"/>
      <c r="F105" s="31"/>
    </row>
    <row r="106" spans="1:8" s="30" customFormat="1" x14ac:dyDescent="0.25">
      <c r="A106" s="61"/>
      <c r="B106" s="26"/>
      <c r="C106" s="19"/>
      <c r="D106" s="147"/>
      <c r="E106" s="31"/>
      <c r="F106" s="31"/>
    </row>
    <row r="107" spans="1:8" s="30" customFormat="1" ht="45" x14ac:dyDescent="0.25">
      <c r="A107" s="12" t="s">
        <v>12</v>
      </c>
      <c r="B107" s="1" t="s">
        <v>719</v>
      </c>
      <c r="C107" s="14"/>
      <c r="D107" s="147"/>
      <c r="E107" s="31"/>
      <c r="F107" s="31"/>
    </row>
    <row r="108" spans="1:8" s="30" customFormat="1" x14ac:dyDescent="0.25">
      <c r="A108" s="12" t="s">
        <v>720</v>
      </c>
      <c r="B108" s="1" t="s">
        <v>711</v>
      </c>
      <c r="C108" s="14" t="s">
        <v>26</v>
      </c>
      <c r="D108" s="146">
        <v>8452</v>
      </c>
      <c r="E108" s="31"/>
      <c r="F108" s="31"/>
      <c r="H108" s="86"/>
    </row>
    <row r="109" spans="1:8" s="30" customFormat="1" x14ac:dyDescent="0.25">
      <c r="A109" s="12" t="s">
        <v>721</v>
      </c>
      <c r="B109" s="1" t="s">
        <v>713</v>
      </c>
      <c r="C109" s="14" t="s">
        <v>26</v>
      </c>
      <c r="D109" s="147">
        <v>226</v>
      </c>
      <c r="E109" s="31"/>
      <c r="F109" s="31"/>
    </row>
    <row r="110" spans="1:8" s="30" customFormat="1" x14ac:dyDescent="0.25">
      <c r="A110" s="12"/>
      <c r="B110" s="1"/>
      <c r="C110" s="14"/>
      <c r="D110" s="147"/>
      <c r="E110" s="31"/>
      <c r="F110" s="31"/>
      <c r="H110" s="86"/>
    </row>
    <row r="111" spans="1:8" s="30" customFormat="1" ht="90" x14ac:dyDescent="0.25">
      <c r="A111" s="12" t="s">
        <v>404</v>
      </c>
      <c r="B111" s="1" t="s">
        <v>714</v>
      </c>
      <c r="C111" s="14"/>
      <c r="D111" s="147"/>
      <c r="E111" s="31"/>
      <c r="F111" s="31"/>
    </row>
    <row r="112" spans="1:8" s="30" customFormat="1" x14ac:dyDescent="0.25">
      <c r="A112" s="12" t="s">
        <v>62</v>
      </c>
      <c r="B112" s="396" t="s">
        <v>715</v>
      </c>
      <c r="C112" s="14" t="s">
        <v>26</v>
      </c>
      <c r="D112" s="147">
        <v>854</v>
      </c>
      <c r="E112" s="31"/>
      <c r="F112" s="31"/>
    </row>
    <row r="113" spans="1:6" s="30" customFormat="1" x14ac:dyDescent="0.25">
      <c r="A113" s="12" t="s">
        <v>712</v>
      </c>
      <c r="B113" s="396" t="s">
        <v>716</v>
      </c>
      <c r="C113" s="14" t="s">
        <v>26</v>
      </c>
      <c r="D113" s="147">
        <v>89</v>
      </c>
      <c r="E113" s="31"/>
      <c r="F113" s="31"/>
    </row>
    <row r="114" spans="1:6" s="30" customFormat="1" x14ac:dyDescent="0.25">
      <c r="A114" s="12"/>
      <c r="B114" s="1"/>
      <c r="C114" s="14"/>
      <c r="D114" s="147"/>
      <c r="E114" s="31"/>
      <c r="F114" s="31"/>
    </row>
    <row r="115" spans="1:6" s="30" customFormat="1" ht="45" x14ac:dyDescent="0.25">
      <c r="A115" s="12" t="s">
        <v>405</v>
      </c>
      <c r="B115" s="1" t="s">
        <v>717</v>
      </c>
      <c r="C115" s="14" t="s">
        <v>26</v>
      </c>
      <c r="D115" s="147">
        <v>56</v>
      </c>
      <c r="E115" s="31"/>
      <c r="F115" s="31"/>
    </row>
    <row r="116" spans="1:6" s="30" customFormat="1" x14ac:dyDescent="0.25">
      <c r="A116" s="12"/>
      <c r="B116" s="1"/>
      <c r="C116" s="13"/>
      <c r="D116" s="147"/>
      <c r="E116" s="31"/>
      <c r="F116" s="31"/>
    </row>
    <row r="117" spans="1:6" s="30" customFormat="1" ht="81.75" customHeight="1" x14ac:dyDescent="0.25">
      <c r="A117" s="17" t="s">
        <v>406</v>
      </c>
      <c r="B117" s="1" t="s">
        <v>718</v>
      </c>
      <c r="C117" s="14" t="s">
        <v>26</v>
      </c>
      <c r="D117" s="147">
        <v>1052</v>
      </c>
      <c r="E117" s="31"/>
      <c r="F117" s="31"/>
    </row>
    <row r="118" spans="1:6" s="30" customFormat="1" x14ac:dyDescent="0.25">
      <c r="A118" s="61"/>
      <c r="B118" s="26"/>
      <c r="C118" s="19"/>
      <c r="D118" s="31"/>
      <c r="E118" s="31"/>
      <c r="F118" s="31"/>
    </row>
    <row r="119" spans="1:6" s="30" customFormat="1" ht="75.75" customHeight="1" x14ac:dyDescent="0.25">
      <c r="A119" s="61" t="s">
        <v>16</v>
      </c>
      <c r="B119" s="26" t="s">
        <v>742</v>
      </c>
      <c r="C119" s="19"/>
      <c r="D119" s="31"/>
      <c r="E119" s="31"/>
      <c r="F119" s="31"/>
    </row>
    <row r="120" spans="1:6" s="30" customFormat="1" x14ac:dyDescent="0.25">
      <c r="A120" s="61"/>
      <c r="B120" s="26" t="s">
        <v>565</v>
      </c>
      <c r="C120" s="19" t="s">
        <v>26</v>
      </c>
      <c r="D120" s="31">
        <v>88</v>
      </c>
      <c r="E120" s="31"/>
      <c r="F120" s="31"/>
    </row>
    <row r="121" spans="1:6" s="30" customFormat="1" ht="5.65" customHeight="1" x14ac:dyDescent="0.25">
      <c r="A121" s="78"/>
      <c r="B121" s="27"/>
      <c r="C121" s="91"/>
      <c r="D121" s="91"/>
      <c r="E121" s="91"/>
      <c r="F121" s="91"/>
    </row>
    <row r="122" spans="1:6" s="30" customFormat="1" ht="5.65" customHeight="1" x14ac:dyDescent="0.25">
      <c r="A122" s="71"/>
      <c r="B122" s="72"/>
      <c r="C122" s="25"/>
      <c r="D122" s="25"/>
      <c r="E122" s="25"/>
      <c r="F122" s="25"/>
    </row>
    <row r="123" spans="1:6" s="30" customFormat="1" ht="60" customHeight="1" x14ac:dyDescent="0.25">
      <c r="A123" s="61" t="s">
        <v>17</v>
      </c>
      <c r="B123" s="26" t="s">
        <v>566</v>
      </c>
      <c r="C123" s="19" t="s">
        <v>26</v>
      </c>
      <c r="D123" s="31">
        <v>4.5</v>
      </c>
      <c r="E123" s="31"/>
      <c r="F123" s="31"/>
    </row>
    <row r="124" spans="1:6" s="30" customFormat="1" ht="5.65" customHeight="1" x14ac:dyDescent="0.25">
      <c r="A124" s="78"/>
      <c r="B124" s="27"/>
      <c r="C124" s="91"/>
      <c r="D124" s="91"/>
      <c r="E124" s="91"/>
      <c r="F124" s="91"/>
    </row>
    <row r="125" spans="1:6" s="30" customFormat="1" ht="5.65" customHeight="1" x14ac:dyDescent="0.25">
      <c r="A125" s="71"/>
      <c r="B125" s="72"/>
      <c r="C125" s="25"/>
      <c r="D125" s="25"/>
      <c r="E125" s="25"/>
      <c r="F125" s="25"/>
    </row>
    <row r="126" spans="1:6" s="30" customFormat="1" ht="45" x14ac:dyDescent="0.25">
      <c r="A126" s="61" t="s">
        <v>18</v>
      </c>
      <c r="B126" s="26" t="s">
        <v>448</v>
      </c>
      <c r="C126" s="19" t="s">
        <v>29</v>
      </c>
      <c r="D126" s="31">
        <v>385</v>
      </c>
      <c r="E126" s="31"/>
      <c r="F126" s="31"/>
    </row>
    <row r="127" spans="1:6" s="30" customFormat="1" ht="5.65" customHeight="1" x14ac:dyDescent="0.25">
      <c r="A127" s="78"/>
      <c r="B127" s="27"/>
      <c r="C127" s="91"/>
      <c r="D127" s="91"/>
      <c r="E127" s="91"/>
      <c r="F127" s="91"/>
    </row>
    <row r="128" spans="1:6" s="80" customFormat="1" ht="5.65" customHeight="1" x14ac:dyDescent="0.25">
      <c r="A128" s="71"/>
      <c r="B128" s="28"/>
      <c r="C128" s="25"/>
      <c r="D128" s="25"/>
      <c r="E128" s="25"/>
      <c r="F128" s="25"/>
    </row>
    <row r="129" spans="1:6" s="80" customFormat="1" ht="45" x14ac:dyDescent="0.25">
      <c r="A129" s="61" t="s">
        <v>19</v>
      </c>
      <c r="B129" s="26" t="s">
        <v>693</v>
      </c>
      <c r="C129" s="19" t="s">
        <v>29</v>
      </c>
      <c r="D129" s="31">
        <f>2*D48</f>
        <v>6147.1</v>
      </c>
      <c r="E129" s="31"/>
      <c r="F129" s="31"/>
    </row>
    <row r="130" spans="1:6" s="30" customFormat="1" ht="5.65" customHeight="1" x14ac:dyDescent="0.25">
      <c r="A130" s="78"/>
      <c r="B130" s="27"/>
      <c r="C130" s="91"/>
      <c r="D130" s="91"/>
      <c r="E130" s="91"/>
      <c r="F130" s="91"/>
    </row>
    <row r="131" spans="1:6" s="80" customFormat="1" ht="5.65" customHeight="1" x14ac:dyDescent="0.25">
      <c r="A131" s="71"/>
      <c r="B131" s="28"/>
      <c r="C131" s="25"/>
      <c r="D131" s="25"/>
      <c r="E131" s="25"/>
      <c r="F131" s="25"/>
    </row>
    <row r="132" spans="1:6" s="30" customFormat="1" ht="75" x14ac:dyDescent="0.25">
      <c r="A132" s="61" t="s">
        <v>40</v>
      </c>
      <c r="B132" s="1" t="s">
        <v>726</v>
      </c>
      <c r="C132" s="19" t="s">
        <v>26</v>
      </c>
      <c r="D132" s="31">
        <v>490.92</v>
      </c>
      <c r="E132" s="31"/>
      <c r="F132" s="31"/>
    </row>
    <row r="133" spans="1:6" s="30" customFormat="1" ht="5.65" customHeight="1" x14ac:dyDescent="0.25">
      <c r="A133" s="78"/>
      <c r="B133" s="27"/>
      <c r="C133" s="91"/>
      <c r="D133" s="91"/>
      <c r="E133" s="91"/>
      <c r="F133" s="91"/>
    </row>
    <row r="134" spans="1:6" s="80" customFormat="1" ht="5.65" customHeight="1" x14ac:dyDescent="0.25">
      <c r="A134" s="71"/>
      <c r="B134" s="28"/>
      <c r="C134" s="25"/>
      <c r="D134" s="25"/>
      <c r="E134" s="25"/>
      <c r="F134" s="25"/>
    </row>
    <row r="135" spans="1:6" s="30" customFormat="1" ht="103.15" customHeight="1" x14ac:dyDescent="0.25">
      <c r="A135" s="61" t="s">
        <v>42</v>
      </c>
      <c r="B135" s="1" t="s">
        <v>727</v>
      </c>
      <c r="C135" s="19" t="s">
        <v>26</v>
      </c>
      <c r="D135" s="31">
        <v>1781.46</v>
      </c>
      <c r="E135" s="31"/>
      <c r="F135" s="31"/>
    </row>
    <row r="136" spans="1:6" s="30" customFormat="1" ht="5.65" customHeight="1" x14ac:dyDescent="0.25">
      <c r="A136" s="78"/>
      <c r="B136" s="27"/>
      <c r="C136" s="91"/>
      <c r="D136" s="91"/>
      <c r="E136" s="91"/>
      <c r="F136" s="91"/>
    </row>
    <row r="137" spans="1:6" s="80" customFormat="1" ht="5.65" customHeight="1" x14ac:dyDescent="0.25">
      <c r="A137" s="71"/>
      <c r="B137" s="28"/>
      <c r="C137" s="25"/>
      <c r="D137" s="25"/>
      <c r="E137" s="25"/>
      <c r="F137" s="25"/>
    </row>
    <row r="138" spans="1:6" s="30" customFormat="1" ht="87" customHeight="1" x14ac:dyDescent="0.25">
      <c r="A138" s="61" t="s">
        <v>43</v>
      </c>
      <c r="B138" s="26" t="s">
        <v>449</v>
      </c>
      <c r="C138" s="19" t="s">
        <v>26</v>
      </c>
      <c r="D138" s="31">
        <v>7720.2</v>
      </c>
      <c r="E138" s="31"/>
      <c r="F138" s="31"/>
    </row>
    <row r="139" spans="1:6" s="30" customFormat="1" ht="5.65" customHeight="1" x14ac:dyDescent="0.25">
      <c r="A139" s="78"/>
      <c r="B139" s="27"/>
      <c r="C139" s="91"/>
      <c r="D139" s="91"/>
      <c r="E139" s="91"/>
      <c r="F139" s="91"/>
    </row>
    <row r="140" spans="1:6" s="80" customFormat="1" ht="5.65" customHeight="1" x14ac:dyDescent="0.25">
      <c r="A140" s="71"/>
      <c r="B140" s="28"/>
      <c r="C140" s="25"/>
      <c r="D140" s="25"/>
      <c r="E140" s="25"/>
      <c r="F140" s="25"/>
    </row>
    <row r="141" spans="1:6" s="30" customFormat="1" ht="44.65" customHeight="1" x14ac:dyDescent="0.25">
      <c r="A141" s="61" t="s">
        <v>44</v>
      </c>
      <c r="B141" s="85" t="s">
        <v>278</v>
      </c>
      <c r="C141" s="19" t="s">
        <v>26</v>
      </c>
      <c r="D141" s="31">
        <v>1370</v>
      </c>
      <c r="E141" s="31"/>
      <c r="F141" s="31"/>
    </row>
    <row r="142" spans="1:6" s="30" customFormat="1" ht="5.65" customHeight="1" x14ac:dyDescent="0.25">
      <c r="A142" s="78"/>
      <c r="B142" s="27"/>
      <c r="C142" s="91"/>
      <c r="D142" s="91"/>
      <c r="E142" s="91"/>
      <c r="F142" s="91"/>
    </row>
    <row r="143" spans="1:6" s="80" customFormat="1" ht="5.65" customHeight="1" x14ac:dyDescent="0.25">
      <c r="A143" s="71"/>
      <c r="B143" s="28"/>
      <c r="C143" s="25"/>
      <c r="D143" s="25"/>
      <c r="E143" s="25"/>
      <c r="F143" s="25"/>
    </row>
    <row r="144" spans="1:6" s="30" customFormat="1" ht="75" x14ac:dyDescent="0.25">
      <c r="A144" s="61" t="s">
        <v>45</v>
      </c>
      <c r="B144" s="1" t="s">
        <v>728</v>
      </c>
      <c r="C144" s="19" t="s">
        <v>26</v>
      </c>
      <c r="D144" s="31">
        <v>56</v>
      </c>
      <c r="E144" s="31"/>
      <c r="F144" s="31"/>
    </row>
    <row r="145" spans="1:6" s="30" customFormat="1" ht="14.1" customHeight="1" x14ac:dyDescent="0.25">
      <c r="A145" s="78"/>
      <c r="B145" s="27"/>
      <c r="C145" s="91"/>
      <c r="D145" s="91"/>
      <c r="E145" s="91"/>
      <c r="F145" s="91"/>
    </row>
    <row r="146" spans="1:6" s="30" customFormat="1" ht="75" x14ac:dyDescent="0.25">
      <c r="A146" s="71" t="s">
        <v>46</v>
      </c>
      <c r="B146" s="1" t="s">
        <v>729</v>
      </c>
      <c r="C146" s="14" t="s">
        <v>26</v>
      </c>
      <c r="D146" s="10">
        <v>45</v>
      </c>
      <c r="E146" s="25"/>
      <c r="F146" s="25"/>
    </row>
    <row r="147" spans="1:6" s="80" customFormat="1" ht="14.1" customHeight="1" x14ac:dyDescent="0.25">
      <c r="A147" s="71"/>
      <c r="B147" s="28"/>
      <c r="C147" s="25"/>
      <c r="D147" s="25"/>
      <c r="E147" s="25"/>
      <c r="F147" s="25"/>
    </row>
    <row r="148" spans="1:6" s="30" customFormat="1" ht="45" x14ac:dyDescent="0.25">
      <c r="A148" s="61" t="s">
        <v>78</v>
      </c>
      <c r="B148" s="26" t="s">
        <v>743</v>
      </c>
      <c r="C148" s="19" t="s">
        <v>26</v>
      </c>
      <c r="D148" s="31">
        <v>5.01</v>
      </c>
      <c r="E148" s="31"/>
      <c r="F148" s="31"/>
    </row>
    <row r="149" spans="1:6" s="30" customFormat="1" ht="5.65" customHeight="1" x14ac:dyDescent="0.25">
      <c r="A149" s="78"/>
      <c r="B149" s="27"/>
      <c r="C149" s="91"/>
      <c r="D149" s="91"/>
      <c r="E149" s="91"/>
      <c r="F149" s="91"/>
    </row>
    <row r="150" spans="1:6" s="80" customFormat="1" ht="5.65" customHeight="1" x14ac:dyDescent="0.25">
      <c r="A150" s="71"/>
      <c r="B150" s="28"/>
      <c r="C150" s="25"/>
      <c r="D150" s="25"/>
      <c r="E150" s="25"/>
      <c r="F150" s="25"/>
    </row>
    <row r="151" spans="1:6" s="30" customFormat="1" ht="45" x14ac:dyDescent="0.25">
      <c r="A151" s="61" t="s">
        <v>138</v>
      </c>
      <c r="B151" s="26" t="s">
        <v>450</v>
      </c>
      <c r="C151" s="19" t="s">
        <v>731</v>
      </c>
      <c r="D151" s="31">
        <v>1</v>
      </c>
      <c r="E151" s="31"/>
      <c r="F151" s="31"/>
    </row>
    <row r="152" spans="1:6" s="30" customFormat="1" ht="5.65" customHeight="1" x14ac:dyDescent="0.25">
      <c r="A152" s="78"/>
      <c r="B152" s="27"/>
      <c r="C152" s="91"/>
      <c r="D152" s="91"/>
      <c r="E152" s="91"/>
      <c r="F152" s="91"/>
    </row>
    <row r="153" spans="1:6" s="80" customFormat="1" ht="5.65" customHeight="1" x14ac:dyDescent="0.25">
      <c r="A153" s="71"/>
      <c r="B153" s="28"/>
      <c r="C153" s="25"/>
      <c r="D153" s="25"/>
      <c r="E153" s="25"/>
      <c r="F153" s="25"/>
    </row>
    <row r="154" spans="1:6" s="30" customFormat="1" ht="45.6" customHeight="1" x14ac:dyDescent="0.25">
      <c r="A154" s="61" t="s">
        <v>139</v>
      </c>
      <c r="B154" s="26" t="s">
        <v>451</v>
      </c>
      <c r="C154" s="19" t="s">
        <v>26</v>
      </c>
      <c r="D154" s="31">
        <v>172.69749999999999</v>
      </c>
      <c r="E154" s="31"/>
      <c r="F154" s="31"/>
    </row>
    <row r="155" spans="1:6" s="30" customFormat="1" ht="5.65" customHeight="1" x14ac:dyDescent="0.25">
      <c r="A155" s="78"/>
      <c r="B155" s="27"/>
      <c r="C155" s="91"/>
      <c r="D155" s="91"/>
      <c r="E155" s="91"/>
      <c r="F155" s="91"/>
    </row>
    <row r="156" spans="1:6" s="80" customFormat="1" ht="5.65" customHeight="1" x14ac:dyDescent="0.25">
      <c r="A156" s="71"/>
      <c r="B156" s="28"/>
      <c r="C156" s="25"/>
      <c r="D156" s="25"/>
      <c r="E156" s="25"/>
      <c r="F156" s="25"/>
    </row>
    <row r="157" spans="1:6" s="80" customFormat="1" ht="45" x14ac:dyDescent="0.25">
      <c r="A157" s="61" t="s">
        <v>243</v>
      </c>
      <c r="B157" s="85" t="s">
        <v>86</v>
      </c>
      <c r="C157" s="19" t="s">
        <v>26</v>
      </c>
      <c r="D157" s="31">
        <v>918.1</v>
      </c>
      <c r="E157" s="31"/>
      <c r="F157" s="31"/>
    </row>
    <row r="158" spans="1:6" s="30" customFormat="1" ht="5.65" customHeight="1" x14ac:dyDescent="0.25">
      <c r="A158" s="78"/>
      <c r="B158" s="27"/>
      <c r="C158" s="91"/>
      <c r="D158" s="91"/>
      <c r="E158" s="91"/>
      <c r="F158" s="91"/>
    </row>
    <row r="159" spans="1:6" s="80" customFormat="1" ht="5.65" customHeight="1" x14ac:dyDescent="0.25">
      <c r="A159" s="71"/>
      <c r="B159" s="28"/>
      <c r="C159" s="25"/>
      <c r="D159" s="25"/>
      <c r="E159" s="25"/>
      <c r="F159" s="25"/>
    </row>
    <row r="160" spans="1:6" s="80" customFormat="1" ht="30" x14ac:dyDescent="0.25">
      <c r="A160" s="61" t="s">
        <v>244</v>
      </c>
      <c r="B160" s="85" t="s">
        <v>88</v>
      </c>
      <c r="C160" s="19" t="s">
        <v>29</v>
      </c>
      <c r="D160" s="31">
        <v>4438.3101999999999</v>
      </c>
      <c r="E160" s="31"/>
      <c r="F160" s="31"/>
    </row>
    <row r="161" spans="1:6" s="30" customFormat="1" ht="5.65" customHeight="1" x14ac:dyDescent="0.25">
      <c r="A161" s="78"/>
      <c r="B161" s="27"/>
      <c r="C161" s="91"/>
      <c r="D161" s="91"/>
      <c r="E161" s="91"/>
      <c r="F161" s="91"/>
    </row>
    <row r="162" spans="1:6" s="80" customFormat="1" ht="5.65" customHeight="1" x14ac:dyDescent="0.25">
      <c r="A162" s="71"/>
      <c r="B162" s="28"/>
      <c r="C162" s="25"/>
      <c r="D162" s="25"/>
      <c r="E162" s="25"/>
      <c r="F162" s="25"/>
    </row>
    <row r="163" spans="1:6" s="80" customFormat="1" ht="60" x14ac:dyDescent="0.25">
      <c r="A163" s="61" t="s">
        <v>253</v>
      </c>
      <c r="B163" s="85" t="s">
        <v>744</v>
      </c>
      <c r="C163" s="19" t="s">
        <v>7</v>
      </c>
      <c r="D163" s="31">
        <v>3</v>
      </c>
      <c r="E163" s="31"/>
      <c r="F163" s="31"/>
    </row>
    <row r="164" spans="1:6" s="30" customFormat="1" ht="5.65" customHeight="1" x14ac:dyDescent="0.25">
      <c r="A164" s="78"/>
      <c r="B164" s="27"/>
      <c r="C164" s="91"/>
      <c r="D164" s="91"/>
      <c r="E164" s="91"/>
      <c r="F164" s="91"/>
    </row>
    <row r="165" spans="1:6" s="80" customFormat="1" ht="5.65" customHeight="1" x14ac:dyDescent="0.25">
      <c r="A165" s="71"/>
      <c r="B165" s="28"/>
      <c r="C165" s="25"/>
      <c r="D165" s="25"/>
      <c r="E165" s="25"/>
      <c r="F165" s="25"/>
    </row>
    <row r="166" spans="1:6" s="80" customFormat="1" ht="30" x14ac:dyDescent="0.25">
      <c r="A166" s="61" t="s">
        <v>254</v>
      </c>
      <c r="B166" s="85" t="s">
        <v>41</v>
      </c>
      <c r="C166" s="19" t="s">
        <v>29</v>
      </c>
      <c r="D166" s="31">
        <f>2*D44</f>
        <v>6147.1</v>
      </c>
      <c r="E166" s="31"/>
      <c r="F166" s="31"/>
    </row>
    <row r="167" spans="1:6" s="30" customFormat="1" ht="5.65" customHeight="1" x14ac:dyDescent="0.25">
      <c r="A167" s="78"/>
      <c r="B167" s="27"/>
      <c r="C167" s="91"/>
      <c r="D167" s="91"/>
      <c r="E167" s="91"/>
      <c r="F167" s="91"/>
    </row>
    <row r="168" spans="1:6" s="80" customFormat="1" ht="5.65" customHeight="1" x14ac:dyDescent="0.25">
      <c r="A168" s="71"/>
      <c r="B168" s="28"/>
      <c r="C168" s="25"/>
      <c r="D168" s="25"/>
      <c r="E168" s="25"/>
      <c r="F168" s="25"/>
    </row>
    <row r="169" spans="1:6" s="30" customFormat="1" x14ac:dyDescent="0.25">
      <c r="A169" s="61" t="s">
        <v>257</v>
      </c>
      <c r="B169" s="26" t="s">
        <v>22</v>
      </c>
      <c r="C169" s="19" t="s">
        <v>689</v>
      </c>
      <c r="D169" s="137">
        <v>0.1</v>
      </c>
      <c r="E169" s="31"/>
      <c r="F169" s="31"/>
    </row>
    <row r="170" spans="1:6" s="30" customFormat="1" ht="5.65" customHeight="1" x14ac:dyDescent="0.25">
      <c r="A170" s="78"/>
      <c r="B170" s="27"/>
      <c r="C170" s="91"/>
      <c r="D170" s="91"/>
      <c r="E170" s="91"/>
      <c r="F170" s="91" t="str">
        <f t="shared" ref="F170" si="1">IF(D170&gt;0,ROUND((E170*D170),2),"")</f>
        <v/>
      </c>
    </row>
    <row r="171" spans="1:6" s="80" customFormat="1" ht="5.65" customHeight="1" x14ac:dyDescent="0.25">
      <c r="A171" s="71"/>
      <c r="B171" s="28"/>
      <c r="C171" s="25"/>
      <c r="D171" s="25"/>
      <c r="E171" s="25"/>
      <c r="F171" s="25"/>
    </row>
    <row r="172" spans="1:6" s="30" customFormat="1" ht="20.25" customHeight="1" x14ac:dyDescent="0.25">
      <c r="A172" s="81"/>
      <c r="B172" s="113" t="s">
        <v>691</v>
      </c>
      <c r="C172" s="113"/>
      <c r="D172" s="113"/>
      <c r="E172" s="113"/>
      <c r="F172" s="114"/>
    </row>
    <row r="173" spans="1:6" s="30" customFormat="1" x14ac:dyDescent="0.25">
      <c r="A173" s="61"/>
      <c r="B173" s="83"/>
      <c r="C173" s="19"/>
      <c r="D173" s="31"/>
      <c r="E173" s="31"/>
      <c r="F173" s="31"/>
    </row>
    <row r="174" spans="1:6" s="30" customFormat="1" x14ac:dyDescent="0.25">
      <c r="A174" s="61"/>
      <c r="B174" s="83"/>
      <c r="C174" s="19"/>
      <c r="D174" s="31"/>
      <c r="E174" s="31"/>
      <c r="F174" s="31"/>
    </row>
    <row r="175" spans="1:6" x14ac:dyDescent="0.25">
      <c r="A175" s="67" t="s">
        <v>30</v>
      </c>
      <c r="B175" s="68" t="s">
        <v>436</v>
      </c>
      <c r="C175" s="20"/>
      <c r="D175" s="20"/>
      <c r="E175" s="20"/>
      <c r="F175" s="70"/>
    </row>
    <row r="176" spans="1:6" s="30" customFormat="1" ht="12" customHeight="1" x14ac:dyDescent="0.25">
      <c r="A176" s="78"/>
      <c r="B176" s="27"/>
      <c r="C176" s="91"/>
      <c r="D176" s="91"/>
      <c r="E176" s="91"/>
      <c r="F176" s="91"/>
    </row>
    <row r="177" spans="1:8" s="30" customFormat="1" ht="45" x14ac:dyDescent="0.25">
      <c r="A177" s="30">
        <v>1</v>
      </c>
      <c r="B177" s="50" t="s">
        <v>708</v>
      </c>
      <c r="C177" s="54" t="s">
        <v>29</v>
      </c>
      <c r="D177" s="97">
        <v>24</v>
      </c>
      <c r="E177" s="31"/>
      <c r="F177" s="25"/>
    </row>
    <row r="178" spans="1:8" s="30" customFormat="1" ht="12" customHeight="1" x14ac:dyDescent="0.25">
      <c r="A178" s="78"/>
      <c r="B178" s="27"/>
      <c r="C178" s="91"/>
      <c r="D178" s="91"/>
      <c r="E178" s="91"/>
      <c r="F178" s="25"/>
    </row>
    <row r="179" spans="1:8" s="30" customFormat="1" ht="30" x14ac:dyDescent="0.25">
      <c r="A179" s="61" t="s">
        <v>12</v>
      </c>
      <c r="B179" s="26" t="s">
        <v>453</v>
      </c>
      <c r="C179" s="19" t="s">
        <v>29</v>
      </c>
      <c r="D179" s="31">
        <v>24</v>
      </c>
      <c r="E179" s="31"/>
      <c r="F179" s="25"/>
    </row>
    <row r="180" spans="1:8" s="30" customFormat="1" ht="12" customHeight="1" x14ac:dyDescent="0.25">
      <c r="A180" s="61"/>
      <c r="B180" s="26"/>
      <c r="C180" s="19"/>
      <c r="D180" s="31"/>
      <c r="E180" s="31"/>
      <c r="F180" s="25"/>
    </row>
    <row r="181" spans="1:8" s="30" customFormat="1" ht="75" x14ac:dyDescent="0.25">
      <c r="A181" s="12" t="s">
        <v>13</v>
      </c>
      <c r="B181" s="1" t="s">
        <v>709</v>
      </c>
      <c r="C181" s="14" t="s">
        <v>29</v>
      </c>
      <c r="D181" s="10">
        <v>85</v>
      </c>
      <c r="E181" s="31"/>
      <c r="F181" s="25"/>
    </row>
    <row r="182" spans="1:8" s="30" customFormat="1" x14ac:dyDescent="0.25">
      <c r="A182" s="12"/>
      <c r="B182" s="1"/>
      <c r="C182" s="14"/>
      <c r="D182" s="10"/>
      <c r="E182" s="31"/>
      <c r="F182" s="25"/>
    </row>
    <row r="183" spans="1:8" s="30" customFormat="1" ht="30" x14ac:dyDescent="0.25">
      <c r="A183" s="12" t="s">
        <v>14</v>
      </c>
      <c r="B183" s="143" t="s">
        <v>736</v>
      </c>
      <c r="C183" s="145" t="s">
        <v>737</v>
      </c>
      <c r="D183" s="9">
        <v>30</v>
      </c>
      <c r="E183" s="25"/>
      <c r="F183" s="25"/>
      <c r="H183" s="144"/>
    </row>
    <row r="184" spans="1:8" s="30" customFormat="1" ht="12" customHeight="1" x14ac:dyDescent="0.25">
      <c r="A184" s="78"/>
      <c r="B184" s="27"/>
      <c r="C184" s="91"/>
      <c r="D184" s="91"/>
      <c r="E184" s="91"/>
      <c r="F184" s="25"/>
    </row>
    <row r="185" spans="1:8" s="30" customFormat="1" ht="30" x14ac:dyDescent="0.25">
      <c r="A185" s="61" t="s">
        <v>15</v>
      </c>
      <c r="B185" s="26" t="s">
        <v>738</v>
      </c>
      <c r="C185" s="19" t="s">
        <v>29</v>
      </c>
      <c r="D185" s="31">
        <v>85</v>
      </c>
      <c r="E185" s="31"/>
      <c r="F185" s="25"/>
    </row>
    <row r="186" spans="1:8" s="30" customFormat="1" x14ac:dyDescent="0.2">
      <c r="A186" s="78"/>
      <c r="B186" s="152"/>
      <c r="C186" s="149"/>
      <c r="D186" s="148"/>
      <c r="E186" s="151"/>
      <c r="F186" s="150"/>
    </row>
    <row r="187" spans="1:8" s="30" customFormat="1" ht="45" x14ac:dyDescent="0.25">
      <c r="A187" s="13">
        <v>6</v>
      </c>
      <c r="B187" s="397" t="s">
        <v>702</v>
      </c>
      <c r="C187" s="398" t="s">
        <v>687</v>
      </c>
      <c r="D187" s="9">
        <v>30</v>
      </c>
      <c r="E187" s="25"/>
      <c r="F187" s="25"/>
    </row>
    <row r="188" spans="1:8" s="30" customFormat="1" ht="12" customHeight="1" x14ac:dyDescent="0.25">
      <c r="A188" s="71"/>
      <c r="B188" s="28"/>
      <c r="C188" s="25"/>
      <c r="D188" s="25"/>
      <c r="E188" s="25"/>
      <c r="F188" s="25"/>
    </row>
    <row r="189" spans="1:8" s="30" customFormat="1" ht="45" x14ac:dyDescent="0.25">
      <c r="A189" s="12" t="s">
        <v>17</v>
      </c>
      <c r="B189" s="1" t="s">
        <v>703</v>
      </c>
      <c r="C189" s="14" t="s">
        <v>29</v>
      </c>
      <c r="D189" s="10">
        <v>18</v>
      </c>
      <c r="E189" s="31"/>
      <c r="F189" s="25"/>
    </row>
    <row r="190" spans="1:8" s="30" customFormat="1" ht="12" customHeight="1" x14ac:dyDescent="0.25">
      <c r="A190" s="78"/>
      <c r="B190" s="27"/>
      <c r="C190" s="91"/>
      <c r="D190" s="91"/>
      <c r="E190" s="91"/>
      <c r="F190" s="25"/>
    </row>
    <row r="191" spans="1:8" s="30" customFormat="1" x14ac:dyDescent="0.25">
      <c r="A191" s="61" t="s">
        <v>18</v>
      </c>
      <c r="B191" s="26" t="s">
        <v>22</v>
      </c>
      <c r="C191" s="19" t="s">
        <v>689</v>
      </c>
      <c r="D191" s="137">
        <v>0.1</v>
      </c>
      <c r="E191" s="25"/>
      <c r="F191" s="25"/>
    </row>
    <row r="192" spans="1:8" s="80" customFormat="1" ht="12" customHeight="1" x14ac:dyDescent="0.25">
      <c r="A192" s="71"/>
      <c r="B192" s="28"/>
      <c r="C192" s="25"/>
      <c r="D192" s="25"/>
      <c r="E192" s="25"/>
      <c r="F192" s="25"/>
    </row>
    <row r="193" spans="1:6" s="30" customFormat="1" ht="17.25" customHeight="1" x14ac:dyDescent="0.25">
      <c r="A193" s="81"/>
      <c r="B193" s="113" t="s">
        <v>701</v>
      </c>
      <c r="C193" s="113"/>
      <c r="D193" s="113"/>
      <c r="E193" s="113"/>
      <c r="F193" s="114"/>
    </row>
    <row r="194" spans="1:6" s="30" customFormat="1" x14ac:dyDescent="0.25">
      <c r="A194" s="61"/>
      <c r="B194" s="83"/>
      <c r="C194" s="19"/>
      <c r="D194" s="31"/>
      <c r="E194" s="31"/>
      <c r="F194" s="31"/>
    </row>
    <row r="195" spans="1:6" s="30" customFormat="1" x14ac:dyDescent="0.25">
      <c r="A195" s="61"/>
      <c r="B195" s="83"/>
      <c r="C195" s="19"/>
      <c r="D195" s="31"/>
      <c r="E195" s="31"/>
      <c r="F195" s="31"/>
    </row>
    <row r="196" spans="1:6" x14ac:dyDescent="0.25">
      <c r="A196" s="67" t="s">
        <v>31</v>
      </c>
      <c r="B196" s="68" t="s">
        <v>437</v>
      </c>
      <c r="C196" s="20"/>
      <c r="D196" s="20"/>
      <c r="E196" s="20"/>
      <c r="F196" s="70"/>
    </row>
    <row r="197" spans="1:6" s="30" customFormat="1" ht="5.65" customHeight="1" x14ac:dyDescent="0.25">
      <c r="A197" s="78"/>
      <c r="B197" s="27"/>
      <c r="C197" s="91"/>
      <c r="D197" s="91"/>
      <c r="E197" s="91"/>
      <c r="F197" s="91"/>
    </row>
    <row r="198" spans="1:6" s="80" customFormat="1" ht="5.65" customHeight="1" x14ac:dyDescent="0.25">
      <c r="A198" s="71"/>
      <c r="B198" s="28"/>
      <c r="C198" s="25"/>
      <c r="D198" s="25"/>
      <c r="E198" s="25"/>
      <c r="F198" s="25"/>
    </row>
    <row r="199" spans="1:6" s="30" customFormat="1" ht="75" x14ac:dyDescent="0.25">
      <c r="A199" s="61" t="s">
        <v>27</v>
      </c>
      <c r="B199" s="26" t="s">
        <v>707</v>
      </c>
      <c r="C199" s="19" t="s">
        <v>7</v>
      </c>
      <c r="D199" s="31">
        <v>60</v>
      </c>
      <c r="E199" s="31"/>
      <c r="F199" s="31"/>
    </row>
    <row r="200" spans="1:6" s="30" customFormat="1" ht="5.65" customHeight="1" x14ac:dyDescent="0.25">
      <c r="A200" s="78"/>
      <c r="B200" s="27"/>
      <c r="C200" s="91"/>
      <c r="D200" s="91"/>
      <c r="E200" s="91"/>
      <c r="F200" s="91"/>
    </row>
    <row r="201" spans="1:6" s="30" customFormat="1" ht="5.65" customHeight="1" x14ac:dyDescent="0.25">
      <c r="A201" s="71"/>
      <c r="B201" s="72"/>
      <c r="C201" s="25"/>
      <c r="D201" s="25"/>
      <c r="E201" s="25"/>
      <c r="F201" s="25"/>
    </row>
    <row r="202" spans="1:6" s="80" customFormat="1" x14ac:dyDescent="0.25">
      <c r="A202" s="61" t="s">
        <v>12</v>
      </c>
      <c r="B202" s="26" t="s">
        <v>22</v>
      </c>
      <c r="C202" s="19" t="s">
        <v>689</v>
      </c>
      <c r="D202" s="137">
        <v>0.1</v>
      </c>
      <c r="E202" s="25"/>
      <c r="F202" s="25"/>
    </row>
    <row r="203" spans="1:6" s="30" customFormat="1" ht="5.65" customHeight="1" x14ac:dyDescent="0.25">
      <c r="A203" s="78"/>
      <c r="B203" s="27"/>
      <c r="C203" s="91"/>
      <c r="D203" s="91"/>
      <c r="E203" s="91"/>
      <c r="F203" s="91"/>
    </row>
    <row r="204" spans="1:6" s="80" customFormat="1" ht="5.65" customHeight="1" x14ac:dyDescent="0.25">
      <c r="A204" s="71"/>
      <c r="B204" s="28"/>
      <c r="C204" s="25"/>
      <c r="D204" s="25"/>
      <c r="E204" s="25"/>
      <c r="F204" s="25"/>
    </row>
    <row r="205" spans="1:6" s="30" customFormat="1" ht="18.75" customHeight="1" x14ac:dyDescent="0.25">
      <c r="A205" s="81"/>
      <c r="B205" s="113" t="s">
        <v>699</v>
      </c>
      <c r="C205" s="113"/>
      <c r="D205" s="113"/>
      <c r="E205" s="113"/>
      <c r="F205" s="114"/>
    </row>
    <row r="206" spans="1:6" s="30" customFormat="1" x14ac:dyDescent="0.25">
      <c r="A206" s="61"/>
      <c r="B206" s="83"/>
      <c r="C206" s="19"/>
      <c r="D206" s="31"/>
      <c r="E206" s="31"/>
      <c r="F206" s="31"/>
    </row>
    <row r="207" spans="1:6" s="30" customFormat="1" x14ac:dyDescent="0.25">
      <c r="A207" s="61"/>
      <c r="B207" s="83"/>
      <c r="C207" s="19"/>
      <c r="D207" s="31"/>
      <c r="E207" s="31"/>
      <c r="F207" s="31"/>
    </row>
    <row r="208" spans="1:6" x14ac:dyDescent="0.25">
      <c r="A208" s="67" t="s">
        <v>32</v>
      </c>
      <c r="B208" s="68" t="s">
        <v>52</v>
      </c>
      <c r="C208" s="20"/>
      <c r="D208" s="20"/>
      <c r="E208" s="20"/>
      <c r="F208" s="70"/>
    </row>
    <row r="209" spans="1:6" s="30" customFormat="1" ht="5.65" customHeight="1" x14ac:dyDescent="0.25">
      <c r="A209" s="78"/>
      <c r="B209" s="27"/>
      <c r="C209" s="79"/>
      <c r="D209" s="24"/>
      <c r="E209" s="24"/>
      <c r="F209" s="24"/>
    </row>
    <row r="210" spans="1:6" s="80" customFormat="1" ht="5.65" customHeight="1" x14ac:dyDescent="0.25">
      <c r="A210" s="71"/>
      <c r="B210" s="28"/>
      <c r="C210" s="73"/>
      <c r="D210" s="25"/>
      <c r="E210" s="25"/>
      <c r="F210" s="25"/>
    </row>
    <row r="211" spans="1:6" s="30" customFormat="1" ht="103.15" customHeight="1" x14ac:dyDescent="0.25">
      <c r="A211" s="542" t="s">
        <v>1212</v>
      </c>
      <c r="B211" s="542"/>
      <c r="C211" s="542"/>
      <c r="D211" s="542"/>
      <c r="E211" s="542"/>
      <c r="F211" s="542"/>
    </row>
    <row r="212" spans="1:6" s="30" customFormat="1" ht="89.45" customHeight="1" x14ac:dyDescent="0.25">
      <c r="A212" s="534" t="s">
        <v>1213</v>
      </c>
      <c r="B212" s="534"/>
      <c r="C212" s="534"/>
      <c r="D212" s="534"/>
      <c r="E212" s="534"/>
      <c r="F212" s="534"/>
    </row>
    <row r="213" spans="1:6" s="30" customFormat="1" ht="46.15" customHeight="1" x14ac:dyDescent="0.25">
      <c r="A213" s="534" t="s">
        <v>1110</v>
      </c>
      <c r="B213" s="534"/>
      <c r="C213" s="534"/>
      <c r="D213" s="534"/>
      <c r="E213" s="534"/>
      <c r="F213" s="534"/>
    </row>
    <row r="214" spans="1:6" s="30" customFormat="1" ht="132" customHeight="1" x14ac:dyDescent="0.25">
      <c r="A214" s="534" t="s">
        <v>1111</v>
      </c>
      <c r="B214" s="534"/>
      <c r="C214" s="534"/>
      <c r="D214" s="534"/>
      <c r="E214" s="534"/>
      <c r="F214" s="534"/>
    </row>
    <row r="215" spans="1:6" s="30" customFormat="1" ht="88.15" customHeight="1" x14ac:dyDescent="0.25">
      <c r="A215" s="534" t="s">
        <v>1112</v>
      </c>
      <c r="B215" s="534"/>
      <c r="C215" s="534"/>
      <c r="D215" s="534"/>
      <c r="E215" s="534"/>
      <c r="F215" s="534"/>
    </row>
    <row r="216" spans="1:6" s="30" customFormat="1" ht="104.45" customHeight="1" x14ac:dyDescent="0.25">
      <c r="A216" s="534" t="s">
        <v>1113</v>
      </c>
      <c r="B216" s="534"/>
      <c r="C216" s="534"/>
      <c r="D216" s="534"/>
      <c r="E216" s="534"/>
      <c r="F216" s="534"/>
    </row>
    <row r="217" spans="1:6" s="30" customFormat="1" ht="88.15" customHeight="1" x14ac:dyDescent="0.25">
      <c r="A217" s="534" t="s">
        <v>1114</v>
      </c>
      <c r="B217" s="534"/>
      <c r="C217" s="534"/>
      <c r="D217" s="534"/>
      <c r="E217" s="534"/>
      <c r="F217" s="534"/>
    </row>
    <row r="218" spans="1:6" s="30" customFormat="1" ht="133.15" customHeight="1" x14ac:dyDescent="0.25">
      <c r="A218" s="534" t="s">
        <v>1133</v>
      </c>
      <c r="B218" s="534"/>
      <c r="C218" s="534"/>
      <c r="D218" s="534"/>
      <c r="E218" s="534"/>
      <c r="F218" s="534"/>
    </row>
    <row r="219" spans="1:6" s="30" customFormat="1" ht="31.15" customHeight="1" x14ac:dyDescent="0.25">
      <c r="A219" s="531" t="s">
        <v>1070</v>
      </c>
      <c r="B219" s="532"/>
      <c r="C219" s="532"/>
      <c r="D219" s="532"/>
      <c r="E219" s="532"/>
      <c r="F219" s="532"/>
    </row>
    <row r="220" spans="1:6" s="30" customFormat="1" ht="5.65" customHeight="1" x14ac:dyDescent="0.25">
      <c r="A220" s="78"/>
      <c r="B220" s="27"/>
      <c r="C220" s="79"/>
      <c r="D220" s="24"/>
      <c r="E220" s="24"/>
      <c r="F220" s="24"/>
    </row>
    <row r="221" spans="1:6" s="80" customFormat="1" ht="5.65" customHeight="1" x14ac:dyDescent="0.25">
      <c r="A221" s="71"/>
      <c r="B221" s="28"/>
      <c r="C221" s="73"/>
      <c r="D221" s="25"/>
      <c r="E221" s="25"/>
      <c r="F221" s="25"/>
    </row>
    <row r="222" spans="1:6" s="30" customFormat="1" ht="75" customHeight="1" x14ac:dyDescent="0.25">
      <c r="A222" s="533" t="s">
        <v>1134</v>
      </c>
      <c r="B222" s="533"/>
      <c r="C222" s="533"/>
      <c r="D222" s="533"/>
      <c r="E222" s="533"/>
      <c r="F222" s="533"/>
    </row>
    <row r="223" spans="1:6" s="30" customFormat="1" ht="5.65" customHeight="1" x14ac:dyDescent="0.25">
      <c r="A223" s="78"/>
      <c r="B223" s="27"/>
      <c r="C223" s="79"/>
      <c r="D223" s="24"/>
      <c r="E223" s="24"/>
      <c r="F223" s="24"/>
    </row>
    <row r="224" spans="1:6" s="30" customFormat="1" ht="5.65" customHeight="1" x14ac:dyDescent="0.25">
      <c r="A224" s="71"/>
      <c r="B224" s="72"/>
      <c r="C224" s="73"/>
      <c r="D224" s="21"/>
      <c r="E224" s="21"/>
      <c r="F224" s="21"/>
    </row>
    <row r="225" spans="1:9" x14ac:dyDescent="0.25">
      <c r="A225" s="67" t="s">
        <v>455</v>
      </c>
      <c r="B225" s="68" t="s">
        <v>150</v>
      </c>
      <c r="C225" s="20"/>
      <c r="D225" s="20"/>
      <c r="E225" s="20"/>
      <c r="F225" s="70"/>
    </row>
    <row r="226" spans="1:9" s="30" customFormat="1" ht="5.65" customHeight="1" x14ac:dyDescent="0.25">
      <c r="A226" s="78"/>
      <c r="B226" s="27"/>
      <c r="C226" s="91"/>
      <c r="D226" s="91"/>
      <c r="E226" s="91"/>
      <c r="F226" s="91"/>
    </row>
    <row r="227" spans="1:9" s="80" customFormat="1" ht="5.65" customHeight="1" x14ac:dyDescent="0.25">
      <c r="A227" s="71"/>
      <c r="B227" s="28"/>
      <c r="C227" s="25"/>
      <c r="D227" s="25"/>
      <c r="E227" s="25"/>
      <c r="F227" s="25"/>
    </row>
    <row r="228" spans="1:9" s="30" customFormat="1" ht="75" x14ac:dyDescent="0.25">
      <c r="A228" s="61" t="s">
        <v>27</v>
      </c>
      <c r="B228" s="26" t="s">
        <v>1135</v>
      </c>
      <c r="C228" s="19" t="s">
        <v>49</v>
      </c>
      <c r="D228" s="31">
        <f>1680.91+417.35</f>
        <v>2098.2600000000002</v>
      </c>
      <c r="E228" s="31"/>
      <c r="F228" s="31"/>
    </row>
    <row r="229" spans="1:9" s="30" customFormat="1" ht="5.65" customHeight="1" x14ac:dyDescent="0.25">
      <c r="A229" s="78"/>
      <c r="B229" s="27"/>
      <c r="C229" s="91"/>
      <c r="D229" s="91"/>
      <c r="E229" s="91"/>
      <c r="F229" s="91"/>
    </row>
    <row r="230" spans="1:9" s="80" customFormat="1" ht="5.65" customHeight="1" x14ac:dyDescent="0.25">
      <c r="A230" s="71"/>
      <c r="B230" s="28"/>
      <c r="C230" s="25"/>
      <c r="D230" s="25"/>
      <c r="E230" s="25"/>
      <c r="F230" s="25"/>
    </row>
    <row r="231" spans="1:9" s="30" customFormat="1" ht="75" x14ac:dyDescent="0.25">
      <c r="A231" s="61" t="s">
        <v>12</v>
      </c>
      <c r="B231" s="26" t="s">
        <v>1136</v>
      </c>
      <c r="C231" s="19" t="s">
        <v>49</v>
      </c>
      <c r="D231" s="31">
        <v>865.5</v>
      </c>
      <c r="E231" s="31"/>
      <c r="F231" s="31"/>
      <c r="I231" s="86"/>
    </row>
    <row r="232" spans="1:9" s="30" customFormat="1" ht="5.65" customHeight="1" x14ac:dyDescent="0.25">
      <c r="A232" s="78"/>
      <c r="B232" s="27"/>
      <c r="C232" s="91"/>
      <c r="D232" s="91"/>
      <c r="E232" s="91"/>
      <c r="F232" s="91"/>
    </row>
    <row r="233" spans="1:9" s="80" customFormat="1" ht="5.65" customHeight="1" x14ac:dyDescent="0.25">
      <c r="A233" s="71"/>
      <c r="B233" s="28"/>
      <c r="C233" s="25"/>
      <c r="D233" s="25"/>
      <c r="E233" s="25"/>
      <c r="F233" s="25"/>
    </row>
    <row r="234" spans="1:9" s="30" customFormat="1" ht="90" x14ac:dyDescent="0.25">
      <c r="A234" s="61" t="s">
        <v>13</v>
      </c>
      <c r="B234" s="26" t="s">
        <v>1137</v>
      </c>
      <c r="C234" s="19" t="s">
        <v>49</v>
      </c>
      <c r="D234" s="31">
        <v>119.11</v>
      </c>
      <c r="E234" s="31"/>
      <c r="F234" s="31"/>
    </row>
    <row r="235" spans="1:9" s="30" customFormat="1" ht="5.65" customHeight="1" x14ac:dyDescent="0.25">
      <c r="A235" s="78"/>
      <c r="B235" s="27"/>
      <c r="C235" s="91"/>
      <c r="D235" s="91"/>
      <c r="E235" s="91"/>
      <c r="F235" s="91"/>
    </row>
    <row r="236" spans="1:9" s="80" customFormat="1" ht="5.65" customHeight="1" x14ac:dyDescent="0.25">
      <c r="A236" s="71"/>
      <c r="B236" s="28"/>
      <c r="C236" s="25"/>
      <c r="D236" s="25"/>
      <c r="E236" s="25"/>
      <c r="F236" s="25"/>
    </row>
    <row r="237" spans="1:9" s="30" customFormat="1" ht="60" x14ac:dyDescent="0.25">
      <c r="A237" s="61" t="s">
        <v>14</v>
      </c>
      <c r="B237" s="26" t="s">
        <v>1138</v>
      </c>
      <c r="C237" s="19" t="s">
        <v>49</v>
      </c>
      <c r="D237" s="31">
        <f>2155.55+415.68</f>
        <v>2571.23</v>
      </c>
      <c r="E237" s="31"/>
      <c r="F237" s="31"/>
    </row>
    <row r="238" spans="1:9" s="30" customFormat="1" ht="5.65" customHeight="1" x14ac:dyDescent="0.25">
      <c r="A238" s="78"/>
      <c r="B238" s="27"/>
      <c r="C238" s="91"/>
      <c r="D238" s="91"/>
      <c r="E238" s="91"/>
      <c r="F238" s="91"/>
    </row>
    <row r="239" spans="1:9" s="80" customFormat="1" ht="5.65" customHeight="1" x14ac:dyDescent="0.25">
      <c r="A239" s="71"/>
      <c r="B239" s="28"/>
      <c r="C239" s="25"/>
      <c r="D239" s="25"/>
      <c r="E239" s="25"/>
      <c r="F239" s="25"/>
    </row>
    <row r="240" spans="1:9" s="30" customFormat="1" ht="60" x14ac:dyDescent="0.25">
      <c r="A240" s="61" t="s">
        <v>15</v>
      </c>
      <c r="B240" s="26" t="s">
        <v>1139</v>
      </c>
      <c r="C240" s="19" t="s">
        <v>49</v>
      </c>
      <c r="D240" s="31">
        <v>400.12</v>
      </c>
      <c r="E240" s="31"/>
      <c r="F240" s="31"/>
    </row>
    <row r="241" spans="1:6" s="30" customFormat="1" ht="5.65" customHeight="1" x14ac:dyDescent="0.25">
      <c r="A241" s="78"/>
      <c r="B241" s="27"/>
      <c r="C241" s="91"/>
      <c r="D241" s="91"/>
      <c r="E241" s="91"/>
      <c r="F241" s="91"/>
    </row>
    <row r="242" spans="1:6" s="80" customFormat="1" ht="5.65" customHeight="1" x14ac:dyDescent="0.25">
      <c r="A242" s="71"/>
      <c r="B242" s="28"/>
      <c r="C242" s="25"/>
      <c r="D242" s="25"/>
      <c r="E242" s="25"/>
      <c r="F242" s="25"/>
    </row>
    <row r="243" spans="1:6" s="30" customFormat="1" ht="60" x14ac:dyDescent="0.25">
      <c r="A243" s="61" t="s">
        <v>16</v>
      </c>
      <c r="B243" s="26" t="s">
        <v>1140</v>
      </c>
      <c r="C243" s="19" t="s">
        <v>49</v>
      </c>
      <c r="D243" s="31">
        <v>102.04</v>
      </c>
      <c r="E243" s="31"/>
      <c r="F243" s="31"/>
    </row>
    <row r="244" spans="1:6" s="30" customFormat="1" ht="5.65" customHeight="1" x14ac:dyDescent="0.25">
      <c r="A244" s="78"/>
      <c r="B244" s="27"/>
      <c r="C244" s="91"/>
      <c r="D244" s="91"/>
      <c r="E244" s="91"/>
      <c r="F244" s="91"/>
    </row>
    <row r="245" spans="1:6" s="80" customFormat="1" ht="5.65" customHeight="1" x14ac:dyDescent="0.25">
      <c r="A245" s="71"/>
      <c r="B245" s="28"/>
      <c r="C245" s="25"/>
      <c r="D245" s="25"/>
      <c r="E245" s="25"/>
      <c r="F245" s="25"/>
    </row>
    <row r="246" spans="1:6" s="30" customFormat="1" ht="90" x14ac:dyDescent="0.25">
      <c r="A246" s="61" t="s">
        <v>17</v>
      </c>
      <c r="B246" s="26" t="s">
        <v>1141</v>
      </c>
      <c r="C246" s="19" t="s">
        <v>49</v>
      </c>
      <c r="D246" s="31">
        <v>20</v>
      </c>
      <c r="E246" s="31"/>
      <c r="F246" s="31"/>
    </row>
    <row r="247" spans="1:6" s="30" customFormat="1" ht="5.65" customHeight="1" x14ac:dyDescent="0.25">
      <c r="A247" s="78"/>
      <c r="B247" s="27"/>
      <c r="C247" s="91"/>
      <c r="D247" s="91"/>
      <c r="E247" s="91"/>
      <c r="F247" s="91"/>
    </row>
    <row r="248" spans="1:6" s="80" customFormat="1" ht="5.65" customHeight="1" x14ac:dyDescent="0.25">
      <c r="A248" s="71"/>
      <c r="B248" s="28"/>
      <c r="C248" s="25"/>
      <c r="D248" s="25"/>
      <c r="E248" s="25"/>
      <c r="F248" s="25"/>
    </row>
    <row r="249" spans="1:6" s="30" customFormat="1" ht="90" x14ac:dyDescent="0.25">
      <c r="A249" s="61" t="s">
        <v>18</v>
      </c>
      <c r="B249" s="26" t="s">
        <v>1142</v>
      </c>
      <c r="C249" s="19" t="s">
        <v>49</v>
      </c>
      <c r="D249" s="31">
        <v>15</v>
      </c>
      <c r="E249" s="31"/>
      <c r="F249" s="31"/>
    </row>
    <row r="250" spans="1:6" s="30" customFormat="1" ht="5.45" customHeight="1" x14ac:dyDescent="0.25">
      <c r="A250" s="61"/>
      <c r="B250" s="26"/>
      <c r="C250" s="19"/>
      <c r="D250" s="31"/>
      <c r="E250" s="31"/>
      <c r="F250" s="31"/>
    </row>
    <row r="251" spans="1:6" s="30" customFormat="1" ht="5.45" customHeight="1" x14ac:dyDescent="0.25">
      <c r="A251" s="61"/>
      <c r="B251" s="26"/>
      <c r="C251" s="19"/>
      <c r="D251" s="31"/>
      <c r="E251" s="31"/>
      <c r="F251" s="31"/>
    </row>
    <row r="252" spans="1:6" s="30" customFormat="1" x14ac:dyDescent="0.25">
      <c r="A252" s="61" t="s">
        <v>19</v>
      </c>
      <c r="B252" s="26" t="s">
        <v>22</v>
      </c>
      <c r="C252" s="19" t="s">
        <v>689</v>
      </c>
      <c r="D252" s="137">
        <v>0.1</v>
      </c>
      <c r="E252" s="31"/>
      <c r="F252" s="31"/>
    </row>
    <row r="253" spans="1:6" s="30" customFormat="1" ht="5.65" customHeight="1" x14ac:dyDescent="0.25">
      <c r="A253" s="78"/>
      <c r="B253" s="27"/>
      <c r="C253" s="91"/>
      <c r="D253" s="91"/>
      <c r="E253" s="91"/>
      <c r="F253" s="91"/>
    </row>
    <row r="254" spans="1:6" s="80" customFormat="1" ht="5.65" customHeight="1" x14ac:dyDescent="0.25">
      <c r="A254" s="71"/>
      <c r="B254" s="28"/>
      <c r="C254" s="25"/>
      <c r="D254" s="25"/>
      <c r="E254" s="25"/>
      <c r="F254" s="25"/>
    </row>
    <row r="255" spans="1:6" x14ac:dyDescent="0.25">
      <c r="A255" s="67" t="s">
        <v>458</v>
      </c>
      <c r="B255" s="68" t="s">
        <v>59</v>
      </c>
      <c r="C255" s="20"/>
      <c r="D255" s="20"/>
      <c r="E255" s="20"/>
      <c r="F255" s="70"/>
    </row>
    <row r="256" spans="1:6" s="30" customFormat="1" ht="5.65" customHeight="1" x14ac:dyDescent="0.25">
      <c r="A256" s="78"/>
      <c r="B256" s="27"/>
      <c r="C256" s="91"/>
      <c r="D256" s="91"/>
      <c r="E256" s="91"/>
      <c r="F256" s="91"/>
    </row>
    <row r="257" spans="1:6" s="80" customFormat="1" ht="5.65" customHeight="1" x14ac:dyDescent="0.25">
      <c r="A257" s="71"/>
      <c r="B257" s="28"/>
      <c r="C257" s="25"/>
      <c r="D257" s="25"/>
      <c r="E257" s="25"/>
      <c r="F257" s="25"/>
    </row>
    <row r="258" spans="1:6" s="30" customFormat="1" x14ac:dyDescent="0.25">
      <c r="A258" s="61" t="s">
        <v>27</v>
      </c>
      <c r="B258" s="26" t="s">
        <v>462</v>
      </c>
      <c r="C258" s="19"/>
      <c r="D258" s="31"/>
      <c r="E258" s="31"/>
      <c r="F258" s="31"/>
    </row>
    <row r="259" spans="1:6" s="30" customFormat="1" x14ac:dyDescent="0.25">
      <c r="A259" s="61" t="s">
        <v>8</v>
      </c>
      <c r="B259" s="26" t="s">
        <v>568</v>
      </c>
      <c r="C259" s="19" t="s">
        <v>7</v>
      </c>
      <c r="D259" s="31">
        <v>1</v>
      </c>
      <c r="E259" s="31"/>
      <c r="F259" s="31"/>
    </row>
    <row r="260" spans="1:6" s="30" customFormat="1" ht="5.65" customHeight="1" x14ac:dyDescent="0.25">
      <c r="A260" s="78"/>
      <c r="B260" s="27"/>
      <c r="C260" s="91"/>
      <c r="D260" s="91"/>
      <c r="E260" s="91"/>
      <c r="F260" s="91"/>
    </row>
    <row r="261" spans="1:6" s="80" customFormat="1" ht="5.65" customHeight="1" x14ac:dyDescent="0.25">
      <c r="A261" s="71"/>
      <c r="B261" s="28"/>
      <c r="C261" s="25"/>
      <c r="D261" s="25"/>
      <c r="E261" s="25"/>
      <c r="F261" s="25"/>
    </row>
    <row r="262" spans="1:6" s="30" customFormat="1" x14ac:dyDescent="0.25">
      <c r="A262" s="61" t="s">
        <v>12</v>
      </c>
      <c r="B262" s="26" t="s">
        <v>465</v>
      </c>
      <c r="C262" s="19"/>
      <c r="D262" s="31"/>
      <c r="E262" s="31"/>
      <c r="F262" s="31"/>
    </row>
    <row r="263" spans="1:6" s="30" customFormat="1" x14ac:dyDescent="0.25">
      <c r="A263" s="61" t="s">
        <v>61</v>
      </c>
      <c r="B263" s="26" t="s">
        <v>569</v>
      </c>
      <c r="C263" s="19" t="s">
        <v>7</v>
      </c>
      <c r="D263" s="31">
        <v>3</v>
      </c>
      <c r="E263" s="31"/>
      <c r="F263" s="31"/>
    </row>
    <row r="264" spans="1:6" s="30" customFormat="1" x14ac:dyDescent="0.25">
      <c r="A264" s="61" t="s">
        <v>522</v>
      </c>
      <c r="B264" s="26" t="s">
        <v>608</v>
      </c>
      <c r="C264" s="19" t="s">
        <v>7</v>
      </c>
      <c r="D264" s="31">
        <v>2</v>
      </c>
      <c r="E264" s="31"/>
      <c r="F264" s="31"/>
    </row>
    <row r="265" spans="1:6" s="30" customFormat="1" x14ac:dyDescent="0.25">
      <c r="A265" s="61" t="s">
        <v>522</v>
      </c>
      <c r="B265" s="26" t="s">
        <v>467</v>
      </c>
      <c r="C265" s="19" t="s">
        <v>7</v>
      </c>
      <c r="D265" s="31">
        <v>2</v>
      </c>
      <c r="E265" s="31"/>
      <c r="F265" s="31"/>
    </row>
    <row r="266" spans="1:6" s="30" customFormat="1" x14ac:dyDescent="0.25">
      <c r="A266" s="61" t="s">
        <v>523</v>
      </c>
      <c r="B266" s="26" t="s">
        <v>570</v>
      </c>
      <c r="C266" s="19" t="s">
        <v>7</v>
      </c>
      <c r="D266" s="31">
        <v>2</v>
      </c>
      <c r="E266" s="31"/>
      <c r="F266" s="31"/>
    </row>
    <row r="267" spans="1:6" s="30" customFormat="1" x14ac:dyDescent="0.25">
      <c r="A267" s="61" t="s">
        <v>524</v>
      </c>
      <c r="B267" s="26" t="s">
        <v>571</v>
      </c>
      <c r="C267" s="19" t="s">
        <v>7</v>
      </c>
      <c r="D267" s="31">
        <v>5</v>
      </c>
      <c r="E267" s="31"/>
      <c r="F267" s="31"/>
    </row>
    <row r="268" spans="1:6" s="30" customFormat="1" x14ac:dyDescent="0.25">
      <c r="A268" s="61" t="s">
        <v>525</v>
      </c>
      <c r="B268" s="26" t="s">
        <v>572</v>
      </c>
      <c r="C268" s="19" t="s">
        <v>7</v>
      </c>
      <c r="D268" s="31">
        <v>4</v>
      </c>
      <c r="E268" s="31"/>
      <c r="F268" s="31"/>
    </row>
    <row r="269" spans="1:6" s="30" customFormat="1" x14ac:dyDescent="0.25">
      <c r="A269" s="61" t="s">
        <v>527</v>
      </c>
      <c r="B269" s="26" t="s">
        <v>609</v>
      </c>
      <c r="C269" s="19" t="s">
        <v>7</v>
      </c>
      <c r="D269" s="31">
        <v>2</v>
      </c>
      <c r="E269" s="31"/>
      <c r="F269" s="31"/>
    </row>
    <row r="270" spans="1:6" s="30" customFormat="1" x14ac:dyDescent="0.25">
      <c r="A270" s="61" t="s">
        <v>527</v>
      </c>
      <c r="B270" s="26" t="s">
        <v>573</v>
      </c>
      <c r="C270" s="19" t="s">
        <v>7</v>
      </c>
      <c r="D270" s="31">
        <v>7</v>
      </c>
      <c r="E270" s="31"/>
      <c r="F270" s="31"/>
    </row>
    <row r="271" spans="1:6" s="30" customFormat="1" x14ac:dyDescent="0.25">
      <c r="A271" s="61" t="s">
        <v>527</v>
      </c>
      <c r="B271" s="26" t="s">
        <v>610</v>
      </c>
      <c r="C271" s="19" t="s">
        <v>7</v>
      </c>
      <c r="D271" s="31">
        <v>1</v>
      </c>
      <c r="E271" s="31"/>
      <c r="F271" s="31"/>
    </row>
    <row r="272" spans="1:6" s="30" customFormat="1" ht="5.65" customHeight="1" x14ac:dyDescent="0.25">
      <c r="A272" s="78"/>
      <c r="B272" s="27"/>
      <c r="C272" s="91"/>
      <c r="D272" s="91"/>
      <c r="E272" s="91"/>
      <c r="F272" s="91"/>
    </row>
    <row r="273" spans="1:6" s="30" customFormat="1" ht="5.65" customHeight="1" x14ac:dyDescent="0.25">
      <c r="A273" s="71"/>
      <c r="B273" s="28"/>
      <c r="C273" s="25"/>
      <c r="D273" s="31"/>
      <c r="E273" s="25"/>
      <c r="F273" s="25"/>
    </row>
    <row r="274" spans="1:6" s="30" customFormat="1" x14ac:dyDescent="0.25">
      <c r="A274" s="61" t="s">
        <v>13</v>
      </c>
      <c r="B274" s="26" t="s">
        <v>599</v>
      </c>
      <c r="C274" s="19"/>
      <c r="D274" s="31"/>
      <c r="E274" s="31"/>
      <c r="F274" s="31"/>
    </row>
    <row r="275" spans="1:6" s="30" customFormat="1" x14ac:dyDescent="0.25">
      <c r="A275" s="61" t="s">
        <v>62</v>
      </c>
      <c r="B275" s="26" t="s">
        <v>600</v>
      </c>
      <c r="C275" s="19" t="s">
        <v>7</v>
      </c>
      <c r="D275" s="31">
        <v>2</v>
      </c>
      <c r="E275" s="31"/>
      <c r="F275" s="31"/>
    </row>
    <row r="276" spans="1:6" s="30" customFormat="1" x14ac:dyDescent="0.25">
      <c r="A276" s="61" t="s">
        <v>62</v>
      </c>
      <c r="B276" s="26" t="s">
        <v>298</v>
      </c>
      <c r="C276" s="19" t="s">
        <v>7</v>
      </c>
      <c r="D276" s="31">
        <v>5</v>
      </c>
      <c r="E276" s="31"/>
      <c r="F276" s="31"/>
    </row>
    <row r="277" spans="1:6" s="30" customFormat="1" ht="5.65" customHeight="1" x14ac:dyDescent="0.25">
      <c r="A277" s="78"/>
      <c r="B277" s="27"/>
      <c r="C277" s="91"/>
      <c r="D277" s="91"/>
      <c r="E277" s="91"/>
      <c r="F277" s="91"/>
    </row>
    <row r="278" spans="1:6" s="30" customFormat="1" ht="5.65" customHeight="1" x14ac:dyDescent="0.25">
      <c r="A278" s="71"/>
      <c r="B278" s="28"/>
      <c r="C278" s="25"/>
      <c r="D278" s="31"/>
      <c r="E278" s="25"/>
      <c r="F278" s="25"/>
    </row>
    <row r="279" spans="1:6" s="30" customFormat="1" x14ac:dyDescent="0.25">
      <c r="A279" s="61" t="s">
        <v>13</v>
      </c>
      <c r="B279" s="26" t="s">
        <v>601</v>
      </c>
      <c r="C279" s="19"/>
      <c r="D279" s="31"/>
      <c r="E279" s="31"/>
      <c r="F279" s="31"/>
    </row>
    <row r="280" spans="1:6" s="30" customFormat="1" x14ac:dyDescent="0.25">
      <c r="A280" s="61" t="s">
        <v>62</v>
      </c>
      <c r="B280" s="26" t="s">
        <v>602</v>
      </c>
      <c r="C280" s="19" t="s">
        <v>7</v>
      </c>
      <c r="D280" s="31">
        <v>1</v>
      </c>
      <c r="E280" s="31"/>
      <c r="F280" s="31"/>
    </row>
    <row r="281" spans="1:6" s="30" customFormat="1" x14ac:dyDescent="0.25">
      <c r="A281" s="61" t="s">
        <v>62</v>
      </c>
      <c r="B281" s="26" t="s">
        <v>603</v>
      </c>
      <c r="C281" s="19" t="s">
        <v>7</v>
      </c>
      <c r="D281" s="31">
        <v>2</v>
      </c>
      <c r="E281" s="31"/>
      <c r="F281" s="31"/>
    </row>
    <row r="282" spans="1:6" s="30" customFormat="1" ht="5.65" customHeight="1" x14ac:dyDescent="0.25">
      <c r="A282" s="78"/>
      <c r="B282" s="27"/>
      <c r="C282" s="91"/>
      <c r="D282" s="91"/>
      <c r="E282" s="91"/>
      <c r="F282" s="91"/>
    </row>
    <row r="283" spans="1:6" s="30" customFormat="1" ht="5.65" customHeight="1" x14ac:dyDescent="0.25">
      <c r="A283" s="71"/>
      <c r="B283" s="28"/>
      <c r="C283" s="25"/>
      <c r="D283" s="31"/>
      <c r="E283" s="25"/>
      <c r="F283" s="25"/>
    </row>
    <row r="284" spans="1:6" s="30" customFormat="1" x14ac:dyDescent="0.25">
      <c r="A284" s="61" t="s">
        <v>13</v>
      </c>
      <c r="B284" s="26" t="s">
        <v>604</v>
      </c>
      <c r="C284" s="19"/>
      <c r="D284" s="31"/>
      <c r="E284" s="31"/>
      <c r="F284" s="31"/>
    </row>
    <row r="285" spans="1:6" s="30" customFormat="1" x14ac:dyDescent="0.25">
      <c r="A285" s="61" t="s">
        <v>62</v>
      </c>
      <c r="B285" s="26" t="s">
        <v>605</v>
      </c>
      <c r="C285" s="19" t="s">
        <v>7</v>
      </c>
      <c r="D285" s="31">
        <v>1</v>
      </c>
      <c r="E285" s="31"/>
      <c r="F285" s="31"/>
    </row>
    <row r="286" spans="1:6" s="30" customFormat="1" x14ac:dyDescent="0.25">
      <c r="A286" s="61" t="s">
        <v>62</v>
      </c>
      <c r="B286" s="26" t="s">
        <v>606</v>
      </c>
      <c r="C286" s="19" t="s">
        <v>7</v>
      </c>
      <c r="D286" s="31">
        <v>2</v>
      </c>
      <c r="E286" s="31"/>
      <c r="F286" s="31"/>
    </row>
    <row r="287" spans="1:6" s="30" customFormat="1" ht="5.65" customHeight="1" x14ac:dyDescent="0.25">
      <c r="A287" s="78"/>
      <c r="B287" s="27"/>
      <c r="C287" s="91"/>
      <c r="D287" s="91"/>
      <c r="E287" s="91"/>
      <c r="F287" s="91"/>
    </row>
    <row r="288" spans="1:6" s="30" customFormat="1" ht="5.65" customHeight="1" x14ac:dyDescent="0.25">
      <c r="A288" s="71"/>
      <c r="B288" s="28"/>
      <c r="C288" s="25"/>
      <c r="D288" s="31"/>
      <c r="E288" s="25"/>
      <c r="F288" s="25"/>
    </row>
    <row r="289" spans="1:6" s="30" customFormat="1" x14ac:dyDescent="0.25">
      <c r="A289" s="61" t="s">
        <v>14</v>
      </c>
      <c r="B289" s="83" t="s">
        <v>471</v>
      </c>
      <c r="C289" s="19"/>
      <c r="D289" s="31"/>
      <c r="E289" s="31"/>
      <c r="F289" s="31"/>
    </row>
    <row r="290" spans="1:6" s="30" customFormat="1" x14ac:dyDescent="0.25">
      <c r="A290" s="61" t="s">
        <v>64</v>
      </c>
      <c r="B290" s="83" t="s">
        <v>607</v>
      </c>
      <c r="C290" s="19" t="s">
        <v>7</v>
      </c>
      <c r="D290" s="31">
        <v>2</v>
      </c>
      <c r="E290" s="31"/>
      <c r="F290" s="31"/>
    </row>
    <row r="291" spans="1:6" s="30" customFormat="1" x14ac:dyDescent="0.25">
      <c r="A291" s="61" t="s">
        <v>64</v>
      </c>
      <c r="B291" s="83" t="s">
        <v>474</v>
      </c>
      <c r="C291" s="19" t="s">
        <v>7</v>
      </c>
      <c r="D291" s="31">
        <v>4</v>
      </c>
      <c r="E291" s="31"/>
      <c r="F291" s="31"/>
    </row>
    <row r="292" spans="1:6" s="30" customFormat="1" ht="5.65" customHeight="1" x14ac:dyDescent="0.25">
      <c r="A292" s="78"/>
      <c r="B292" s="27"/>
      <c r="C292" s="91"/>
      <c r="D292" s="91"/>
      <c r="E292" s="91"/>
      <c r="F292" s="91"/>
    </row>
    <row r="293" spans="1:6" s="80" customFormat="1" ht="5.65" customHeight="1" x14ac:dyDescent="0.25">
      <c r="A293" s="71"/>
      <c r="B293" s="28"/>
      <c r="C293" s="25"/>
      <c r="D293" s="25"/>
      <c r="E293" s="25"/>
      <c r="F293" s="25"/>
    </row>
    <row r="294" spans="1:6" s="30" customFormat="1" x14ac:dyDescent="0.25">
      <c r="A294" s="61" t="s">
        <v>15</v>
      </c>
      <c r="B294" s="83" t="s">
        <v>477</v>
      </c>
      <c r="C294" s="19"/>
      <c r="D294" s="31"/>
      <c r="E294" s="31"/>
      <c r="F294" s="31"/>
    </row>
    <row r="295" spans="1:6" s="30" customFormat="1" x14ac:dyDescent="0.25">
      <c r="A295" s="61" t="s">
        <v>214</v>
      </c>
      <c r="B295" s="83" t="s">
        <v>574</v>
      </c>
      <c r="C295" s="19" t="s">
        <v>7</v>
      </c>
      <c r="D295" s="31">
        <v>3</v>
      </c>
      <c r="E295" s="31"/>
      <c r="F295" s="31"/>
    </row>
    <row r="296" spans="1:6" s="30" customFormat="1" x14ac:dyDescent="0.25">
      <c r="A296" s="61" t="s">
        <v>473</v>
      </c>
      <c r="B296" s="83" t="s">
        <v>478</v>
      </c>
      <c r="C296" s="19" t="s">
        <v>7</v>
      </c>
      <c r="D296" s="31">
        <v>12</v>
      </c>
      <c r="E296" s="31"/>
      <c r="F296" s="31"/>
    </row>
    <row r="297" spans="1:6" s="30" customFormat="1" ht="5.65" customHeight="1" x14ac:dyDescent="0.25">
      <c r="A297" s="78"/>
      <c r="B297" s="27"/>
      <c r="C297" s="91"/>
      <c r="D297" s="91"/>
      <c r="E297" s="91"/>
      <c r="F297" s="91"/>
    </row>
    <row r="298" spans="1:6" s="80" customFormat="1" ht="5.65" customHeight="1" x14ac:dyDescent="0.25">
      <c r="A298" s="71"/>
      <c r="B298" s="28"/>
      <c r="C298" s="25"/>
      <c r="D298" s="25"/>
      <c r="E298" s="25"/>
      <c r="F298" s="25"/>
    </row>
    <row r="299" spans="1:6" s="80" customFormat="1" x14ac:dyDescent="0.25">
      <c r="A299" s="61" t="s">
        <v>16</v>
      </c>
      <c r="B299" s="87" t="s">
        <v>292</v>
      </c>
      <c r="C299" s="19"/>
      <c r="D299" s="31"/>
      <c r="E299" s="31"/>
      <c r="F299" s="31"/>
    </row>
    <row r="300" spans="1:6" s="80" customFormat="1" x14ac:dyDescent="0.25">
      <c r="A300" s="61" t="s">
        <v>221</v>
      </c>
      <c r="B300" s="87" t="s">
        <v>575</v>
      </c>
      <c r="C300" s="19" t="s">
        <v>7</v>
      </c>
      <c r="D300" s="31">
        <v>2</v>
      </c>
      <c r="E300" s="31"/>
      <c r="F300" s="31"/>
    </row>
    <row r="301" spans="1:6" s="80" customFormat="1" x14ac:dyDescent="0.25">
      <c r="A301" s="61" t="s">
        <v>223</v>
      </c>
      <c r="B301" s="87" t="s">
        <v>480</v>
      </c>
      <c r="C301" s="19" t="s">
        <v>7</v>
      </c>
      <c r="D301" s="31">
        <v>3</v>
      </c>
      <c r="E301" s="31"/>
      <c r="F301" s="31"/>
    </row>
    <row r="302" spans="1:6" s="80" customFormat="1" x14ac:dyDescent="0.25">
      <c r="A302" s="61" t="s">
        <v>224</v>
      </c>
      <c r="B302" s="87" t="s">
        <v>576</v>
      </c>
      <c r="C302" s="19" t="s">
        <v>7</v>
      </c>
      <c r="D302" s="31">
        <v>3</v>
      </c>
      <c r="E302" s="31"/>
      <c r="F302" s="31"/>
    </row>
    <row r="303" spans="1:6" s="80" customFormat="1" x14ac:dyDescent="0.25">
      <c r="A303" s="61" t="s">
        <v>225</v>
      </c>
      <c r="B303" s="87" t="s">
        <v>577</v>
      </c>
      <c r="C303" s="19" t="s">
        <v>7</v>
      </c>
      <c r="D303" s="31">
        <v>4</v>
      </c>
      <c r="E303" s="31"/>
      <c r="F303" s="31"/>
    </row>
    <row r="304" spans="1:6" s="80" customFormat="1" x14ac:dyDescent="0.25">
      <c r="A304" s="61" t="s">
        <v>226</v>
      </c>
      <c r="B304" s="87" t="s">
        <v>578</v>
      </c>
      <c r="C304" s="19" t="s">
        <v>7</v>
      </c>
      <c r="D304" s="31">
        <v>8</v>
      </c>
      <c r="E304" s="31"/>
      <c r="F304" s="31"/>
    </row>
    <row r="305" spans="1:6" s="80" customFormat="1" x14ac:dyDescent="0.25">
      <c r="A305" s="61" t="s">
        <v>227</v>
      </c>
      <c r="B305" s="87" t="s">
        <v>596</v>
      </c>
      <c r="C305" s="19" t="s">
        <v>7</v>
      </c>
      <c r="D305" s="31">
        <v>2</v>
      </c>
      <c r="E305" s="31"/>
      <c r="F305" s="31"/>
    </row>
    <row r="306" spans="1:6" s="30" customFormat="1" ht="5.65" customHeight="1" x14ac:dyDescent="0.25">
      <c r="A306" s="78"/>
      <c r="B306" s="27"/>
      <c r="C306" s="91"/>
      <c r="D306" s="91"/>
      <c r="E306" s="91"/>
      <c r="F306" s="91"/>
    </row>
    <row r="307" spans="1:6" s="80" customFormat="1" ht="5.65" customHeight="1" x14ac:dyDescent="0.25">
      <c r="A307" s="71"/>
      <c r="B307" s="28"/>
      <c r="C307" s="25"/>
      <c r="D307" s="25"/>
      <c r="E307" s="25"/>
      <c r="F307" s="25"/>
    </row>
    <row r="308" spans="1:6" s="30" customFormat="1" x14ac:dyDescent="0.25">
      <c r="A308" s="61" t="s">
        <v>17</v>
      </c>
      <c r="B308" s="83" t="s">
        <v>482</v>
      </c>
      <c r="C308" s="19"/>
      <c r="D308" s="31"/>
      <c r="E308" s="31"/>
      <c r="F308" s="31"/>
    </row>
    <row r="309" spans="1:6" s="30" customFormat="1" x14ac:dyDescent="0.25">
      <c r="A309" s="61" t="s">
        <v>66</v>
      </c>
      <c r="B309" s="83" t="s">
        <v>597</v>
      </c>
      <c r="C309" s="19" t="s">
        <v>7</v>
      </c>
      <c r="D309" s="31">
        <v>3</v>
      </c>
      <c r="E309" s="31"/>
      <c r="F309" s="31"/>
    </row>
    <row r="310" spans="1:6" s="30" customFormat="1" x14ac:dyDescent="0.25">
      <c r="A310" s="61" t="s">
        <v>67</v>
      </c>
      <c r="B310" s="83" t="s">
        <v>483</v>
      </c>
      <c r="C310" s="19" t="s">
        <v>7</v>
      </c>
      <c r="D310" s="31">
        <v>4</v>
      </c>
      <c r="E310" s="31"/>
      <c r="F310" s="31"/>
    </row>
    <row r="311" spans="1:6" s="30" customFormat="1" ht="5.65" customHeight="1" x14ac:dyDescent="0.25">
      <c r="A311" s="78"/>
      <c r="B311" s="27"/>
      <c r="C311" s="91"/>
      <c r="D311" s="91"/>
      <c r="E311" s="91"/>
      <c r="F311" s="91"/>
    </row>
    <row r="312" spans="1:6" s="80" customFormat="1" ht="5.65" customHeight="1" x14ac:dyDescent="0.25">
      <c r="A312" s="71"/>
      <c r="B312" s="28"/>
      <c r="C312" s="25"/>
      <c r="D312" s="25"/>
      <c r="E312" s="25"/>
      <c r="F312" s="25"/>
    </row>
    <row r="313" spans="1:6" s="30" customFormat="1" x14ac:dyDescent="0.25">
      <c r="A313" s="61" t="s">
        <v>18</v>
      </c>
      <c r="B313" s="83" t="s">
        <v>485</v>
      </c>
      <c r="C313" s="19"/>
      <c r="D313" s="31"/>
      <c r="E313" s="31"/>
      <c r="F313" s="31"/>
    </row>
    <row r="314" spans="1:6" s="30" customFormat="1" x14ac:dyDescent="0.25">
      <c r="A314" s="61" t="s">
        <v>375</v>
      </c>
      <c r="B314" s="83" t="s">
        <v>579</v>
      </c>
      <c r="C314" s="19" t="s">
        <v>7</v>
      </c>
      <c r="D314" s="31">
        <v>1</v>
      </c>
      <c r="E314" s="31"/>
      <c r="F314" s="31"/>
    </row>
    <row r="315" spans="1:6" s="30" customFormat="1" ht="5.65" customHeight="1" x14ac:dyDescent="0.25">
      <c r="A315" s="78"/>
      <c r="B315" s="27"/>
      <c r="C315" s="91"/>
      <c r="D315" s="91"/>
      <c r="E315" s="91"/>
      <c r="F315" s="91"/>
    </row>
    <row r="316" spans="1:6" s="80" customFormat="1" ht="5.65" customHeight="1" x14ac:dyDescent="0.25">
      <c r="A316" s="71"/>
      <c r="B316" s="28"/>
      <c r="C316" s="25"/>
      <c r="D316" s="25"/>
      <c r="E316" s="25"/>
      <c r="F316" s="25"/>
    </row>
    <row r="317" spans="1:6" s="30" customFormat="1" x14ac:dyDescent="0.25">
      <c r="A317" s="61" t="s">
        <v>19</v>
      </c>
      <c r="B317" s="83" t="s">
        <v>580</v>
      </c>
      <c r="C317" s="19"/>
      <c r="D317" s="31"/>
      <c r="E317" s="31"/>
      <c r="F317" s="31"/>
    </row>
    <row r="318" spans="1:6" s="30" customFormat="1" x14ac:dyDescent="0.25">
      <c r="A318" s="61" t="s">
        <v>237</v>
      </c>
      <c r="B318" s="83" t="s">
        <v>1099</v>
      </c>
      <c r="C318" s="19" t="s">
        <v>7</v>
      </c>
      <c r="D318" s="31">
        <v>6</v>
      </c>
      <c r="E318" s="31"/>
      <c r="F318" s="31"/>
    </row>
    <row r="319" spans="1:6" s="30" customFormat="1" x14ac:dyDescent="0.25">
      <c r="A319" s="61" t="s">
        <v>238</v>
      </c>
      <c r="B319" s="83" t="s">
        <v>1100</v>
      </c>
      <c r="C319" s="19" t="s">
        <v>7</v>
      </c>
      <c r="D319" s="31">
        <v>1</v>
      </c>
      <c r="E319" s="31"/>
      <c r="F319" s="31"/>
    </row>
    <row r="320" spans="1:6" s="30" customFormat="1" x14ac:dyDescent="0.25">
      <c r="A320" s="61" t="s">
        <v>381</v>
      </c>
      <c r="B320" s="83" t="s">
        <v>1102</v>
      </c>
      <c r="C320" s="19" t="s">
        <v>7</v>
      </c>
      <c r="D320" s="31">
        <v>3</v>
      </c>
      <c r="E320" s="31"/>
      <c r="F320" s="31"/>
    </row>
    <row r="321" spans="1:6" s="30" customFormat="1" x14ac:dyDescent="0.25">
      <c r="A321" s="61" t="s">
        <v>382</v>
      </c>
      <c r="B321" s="83" t="s">
        <v>1103</v>
      </c>
      <c r="C321" s="19" t="s">
        <v>7</v>
      </c>
      <c r="D321" s="31">
        <v>3</v>
      </c>
      <c r="E321" s="31"/>
      <c r="F321" s="31"/>
    </row>
    <row r="322" spans="1:6" s="30" customFormat="1" x14ac:dyDescent="0.25">
      <c r="A322" s="61" t="s">
        <v>383</v>
      </c>
      <c r="B322" s="83" t="s">
        <v>1105</v>
      </c>
      <c r="C322" s="19" t="s">
        <v>7</v>
      </c>
      <c r="D322" s="31">
        <v>1</v>
      </c>
      <c r="E322" s="31"/>
      <c r="F322" s="31"/>
    </row>
    <row r="323" spans="1:6" s="30" customFormat="1" ht="5.65" customHeight="1" x14ac:dyDescent="0.25">
      <c r="A323" s="78"/>
      <c r="B323" s="27"/>
      <c r="C323" s="91"/>
      <c r="D323" s="91"/>
      <c r="E323" s="91"/>
      <c r="F323" s="91"/>
    </row>
    <row r="324" spans="1:6" s="80" customFormat="1" ht="5.65" customHeight="1" x14ac:dyDescent="0.25">
      <c r="A324" s="71"/>
      <c r="B324" s="28"/>
      <c r="C324" s="25"/>
      <c r="D324" s="25"/>
      <c r="E324" s="25"/>
      <c r="F324" s="25"/>
    </row>
    <row r="325" spans="1:6" s="30" customFormat="1" x14ac:dyDescent="0.25">
      <c r="A325" s="61" t="s">
        <v>40</v>
      </c>
      <c r="B325" s="26" t="s">
        <v>496</v>
      </c>
      <c r="C325" s="19"/>
      <c r="D325" s="31"/>
      <c r="E325" s="31"/>
      <c r="F325" s="31"/>
    </row>
    <row r="326" spans="1:6" s="30" customFormat="1" ht="30" x14ac:dyDescent="0.25">
      <c r="A326" s="61" t="s">
        <v>77</v>
      </c>
      <c r="B326" s="26" t="s">
        <v>1143</v>
      </c>
      <c r="C326" s="19" t="s">
        <v>7</v>
      </c>
      <c r="D326" s="31">
        <v>25</v>
      </c>
      <c r="E326" s="31"/>
      <c r="F326" s="31"/>
    </row>
    <row r="327" spans="1:6" s="30" customFormat="1" ht="30" x14ac:dyDescent="0.25">
      <c r="A327" s="61" t="s">
        <v>74</v>
      </c>
      <c r="B327" s="26" t="s">
        <v>1144</v>
      </c>
      <c r="C327" s="19" t="s">
        <v>7</v>
      </c>
      <c r="D327" s="31">
        <v>30</v>
      </c>
      <c r="E327" s="31"/>
      <c r="F327" s="31"/>
    </row>
    <row r="328" spans="1:6" s="30" customFormat="1" x14ac:dyDescent="0.25">
      <c r="A328" s="61" t="s">
        <v>75</v>
      </c>
      <c r="B328" s="26" t="s">
        <v>598</v>
      </c>
      <c r="C328" s="19" t="s">
        <v>7</v>
      </c>
      <c r="D328" s="31">
        <v>6</v>
      </c>
      <c r="E328" s="31"/>
      <c r="F328" s="31"/>
    </row>
    <row r="329" spans="1:6" s="30" customFormat="1" ht="30" x14ac:dyDescent="0.25">
      <c r="A329" s="61" t="s">
        <v>387</v>
      </c>
      <c r="B329" s="26" t="s">
        <v>653</v>
      </c>
      <c r="C329" s="19" t="s">
        <v>7</v>
      </c>
      <c r="D329" s="31">
        <v>1</v>
      </c>
      <c r="E329" s="31"/>
      <c r="F329" s="31"/>
    </row>
    <row r="330" spans="1:6" s="30" customFormat="1" x14ac:dyDescent="0.25">
      <c r="A330" s="61" t="s">
        <v>386</v>
      </c>
      <c r="B330" s="26" t="s">
        <v>595</v>
      </c>
      <c r="C330" s="19" t="s">
        <v>7</v>
      </c>
      <c r="D330" s="31">
        <v>2</v>
      </c>
      <c r="E330" s="31"/>
      <c r="F330" s="31"/>
    </row>
    <row r="331" spans="1:6" s="30" customFormat="1" ht="5.65" customHeight="1" x14ac:dyDescent="0.25">
      <c r="A331" s="78"/>
      <c r="B331" s="27"/>
      <c r="C331" s="91"/>
      <c r="D331" s="91"/>
      <c r="E331" s="91"/>
      <c r="F331" s="91"/>
    </row>
    <row r="332" spans="1:6" s="80" customFormat="1" ht="5.65" customHeight="1" x14ac:dyDescent="0.25">
      <c r="A332" s="71"/>
      <c r="B332" s="28"/>
      <c r="C332" s="25"/>
      <c r="D332" s="25"/>
      <c r="E332" s="25"/>
      <c r="F332" s="25"/>
    </row>
    <row r="333" spans="1:6" s="30" customFormat="1" ht="105" x14ac:dyDescent="0.25">
      <c r="A333" s="61" t="s">
        <v>42</v>
      </c>
      <c r="B333" s="26" t="s">
        <v>500</v>
      </c>
      <c r="C333" s="19"/>
      <c r="D333" s="31"/>
      <c r="E333" s="31"/>
      <c r="F333" s="31"/>
    </row>
    <row r="334" spans="1:6" s="30" customFormat="1" x14ac:dyDescent="0.25">
      <c r="A334" s="61" t="s">
        <v>400</v>
      </c>
      <c r="B334" s="83" t="s">
        <v>501</v>
      </c>
      <c r="C334" s="19" t="s">
        <v>7</v>
      </c>
      <c r="D334" s="31">
        <v>15</v>
      </c>
      <c r="E334" s="31"/>
      <c r="F334" s="31"/>
    </row>
    <row r="335" spans="1:6" s="30" customFormat="1" x14ac:dyDescent="0.25">
      <c r="A335" s="61" t="s">
        <v>401</v>
      </c>
      <c r="B335" s="83" t="s">
        <v>502</v>
      </c>
      <c r="C335" s="19" t="s">
        <v>7</v>
      </c>
      <c r="D335" s="31">
        <v>7</v>
      </c>
      <c r="E335" s="31"/>
      <c r="F335" s="31"/>
    </row>
    <row r="336" spans="1:6" s="30" customFormat="1" ht="5.65" customHeight="1" x14ac:dyDescent="0.25">
      <c r="A336" s="78"/>
      <c r="B336" s="27"/>
      <c r="C336" s="91"/>
      <c r="D336" s="91"/>
      <c r="E336" s="91"/>
      <c r="F336" s="91"/>
    </row>
    <row r="337" spans="1:6" s="80" customFormat="1" ht="5.65" customHeight="1" x14ac:dyDescent="0.25">
      <c r="A337" s="71"/>
      <c r="B337" s="28"/>
      <c r="C337" s="25"/>
      <c r="D337" s="25"/>
      <c r="E337" s="25"/>
      <c r="F337" s="25"/>
    </row>
    <row r="338" spans="1:6" s="30" customFormat="1" x14ac:dyDescent="0.25">
      <c r="A338" s="61" t="s">
        <v>43</v>
      </c>
      <c r="B338" s="83" t="s">
        <v>503</v>
      </c>
      <c r="C338" s="19"/>
      <c r="D338" s="31"/>
      <c r="E338" s="31"/>
      <c r="F338" s="31"/>
    </row>
    <row r="339" spans="1:6" s="30" customFormat="1" x14ac:dyDescent="0.25">
      <c r="A339" s="61" t="s">
        <v>388</v>
      </c>
      <c r="B339" s="83" t="s">
        <v>581</v>
      </c>
      <c r="C339" s="19" t="s">
        <v>7</v>
      </c>
      <c r="D339" s="31">
        <v>6</v>
      </c>
      <c r="E339" s="31"/>
      <c r="F339" s="31"/>
    </row>
    <row r="340" spans="1:6" s="30" customFormat="1" x14ac:dyDescent="0.25">
      <c r="A340" s="61" t="s">
        <v>389</v>
      </c>
      <c r="B340" s="83" t="s">
        <v>509</v>
      </c>
      <c r="C340" s="19" t="s">
        <v>7</v>
      </c>
      <c r="D340" s="31">
        <v>9</v>
      </c>
      <c r="E340" s="31"/>
      <c r="F340" s="31"/>
    </row>
    <row r="341" spans="1:6" s="30" customFormat="1" ht="5.45" customHeight="1" x14ac:dyDescent="0.25">
      <c r="A341" s="61"/>
      <c r="B341" s="83"/>
      <c r="C341" s="19"/>
      <c r="D341" s="31"/>
      <c r="E341" s="31"/>
      <c r="F341" s="31"/>
    </row>
    <row r="342" spans="1:6" s="30" customFormat="1" ht="5.45" customHeight="1" x14ac:dyDescent="0.25">
      <c r="A342" s="61"/>
      <c r="B342" s="83"/>
      <c r="C342" s="19"/>
      <c r="D342" s="31"/>
      <c r="E342" s="31"/>
      <c r="F342" s="31"/>
    </row>
    <row r="343" spans="1:6" s="30" customFormat="1" x14ac:dyDescent="0.25">
      <c r="A343" s="61" t="s">
        <v>44</v>
      </c>
      <c r="B343" s="26" t="s">
        <v>22</v>
      </c>
      <c r="C343" s="19" t="s">
        <v>689</v>
      </c>
      <c r="D343" s="137">
        <v>0.1</v>
      </c>
      <c r="E343" s="31"/>
      <c r="F343" s="31"/>
    </row>
    <row r="344" spans="1:6" s="30" customFormat="1" ht="5.65" customHeight="1" x14ac:dyDescent="0.25">
      <c r="A344" s="78"/>
      <c r="B344" s="27"/>
      <c r="C344" s="91"/>
      <c r="D344" s="91"/>
      <c r="E344" s="91"/>
      <c r="F344" s="91"/>
    </row>
    <row r="345" spans="1:6" s="30" customFormat="1" ht="5.65" customHeight="1" x14ac:dyDescent="0.25">
      <c r="A345" s="71"/>
      <c r="B345" s="72"/>
      <c r="C345" s="25"/>
      <c r="D345" s="25"/>
      <c r="E345" s="25"/>
      <c r="F345" s="25"/>
    </row>
    <row r="346" spans="1:6" x14ac:dyDescent="0.25">
      <c r="A346" s="67" t="s">
        <v>512</v>
      </c>
      <c r="B346" s="68" t="s">
        <v>513</v>
      </c>
      <c r="C346" s="20"/>
      <c r="D346" s="20"/>
      <c r="E346" s="20"/>
      <c r="F346" s="70"/>
    </row>
    <row r="347" spans="1:6" s="30" customFormat="1" ht="5.65" customHeight="1" x14ac:dyDescent="0.25">
      <c r="A347" s="78"/>
      <c r="B347" s="27"/>
      <c r="C347" s="91"/>
      <c r="D347" s="91"/>
      <c r="E347" s="91"/>
      <c r="F347" s="91"/>
    </row>
    <row r="348" spans="1:6" s="80" customFormat="1" ht="5.65" customHeight="1" x14ac:dyDescent="0.25">
      <c r="A348" s="71"/>
      <c r="B348" s="28"/>
      <c r="C348" s="25"/>
      <c r="D348" s="25"/>
      <c r="E348" s="25"/>
      <c r="F348" s="25"/>
    </row>
    <row r="349" spans="1:6" s="80" customFormat="1" ht="30" x14ac:dyDescent="0.25">
      <c r="A349" s="61" t="s">
        <v>27</v>
      </c>
      <c r="B349" s="85" t="s">
        <v>1145</v>
      </c>
      <c r="C349" s="19"/>
      <c r="D349" s="31"/>
      <c r="E349" s="31"/>
      <c r="F349" s="31"/>
    </row>
    <row r="350" spans="1:6" s="80" customFormat="1" x14ac:dyDescent="0.25">
      <c r="A350" s="61" t="s">
        <v>8</v>
      </c>
      <c r="B350" s="85" t="s">
        <v>1146</v>
      </c>
      <c r="C350" s="19" t="s">
        <v>7</v>
      </c>
      <c r="D350" s="31">
        <v>6</v>
      </c>
      <c r="E350" s="31"/>
      <c r="F350" s="31"/>
    </row>
    <row r="351" spans="1:6" s="80" customFormat="1" x14ac:dyDescent="0.25">
      <c r="A351" s="61" t="s">
        <v>9</v>
      </c>
      <c r="B351" s="85" t="s">
        <v>1147</v>
      </c>
      <c r="C351" s="19" t="s">
        <v>7</v>
      </c>
      <c r="D351" s="31">
        <v>1</v>
      </c>
      <c r="E351" s="31"/>
      <c r="F351" s="31"/>
    </row>
    <row r="352" spans="1:6" s="80" customFormat="1" x14ac:dyDescent="0.25">
      <c r="A352" s="61" t="s">
        <v>516</v>
      </c>
      <c r="B352" s="85" t="s">
        <v>1148</v>
      </c>
      <c r="C352" s="19" t="s">
        <v>7</v>
      </c>
      <c r="D352" s="31">
        <v>1</v>
      </c>
      <c r="E352" s="31"/>
      <c r="F352" s="31"/>
    </row>
    <row r="353" spans="1:6" s="80" customFormat="1" x14ac:dyDescent="0.25">
      <c r="A353" s="61" t="s">
        <v>518</v>
      </c>
      <c r="B353" s="85" t="s">
        <v>1149</v>
      </c>
      <c r="C353" s="19" t="s">
        <v>7</v>
      </c>
      <c r="D353" s="31">
        <v>4</v>
      </c>
      <c r="E353" s="31"/>
      <c r="F353" s="31"/>
    </row>
    <row r="354" spans="1:6" s="80" customFormat="1" x14ac:dyDescent="0.25">
      <c r="A354" s="61" t="s">
        <v>520</v>
      </c>
      <c r="B354" s="85" t="s">
        <v>582</v>
      </c>
      <c r="C354" s="19" t="s">
        <v>7</v>
      </c>
      <c r="D354" s="31">
        <v>9</v>
      </c>
      <c r="E354" s="31"/>
      <c r="F354" s="31"/>
    </row>
    <row r="355" spans="1:6" s="80" customFormat="1" x14ac:dyDescent="0.25">
      <c r="A355" s="61" t="s">
        <v>1073</v>
      </c>
      <c r="B355" s="85" t="s">
        <v>583</v>
      </c>
      <c r="C355" s="19" t="s">
        <v>7</v>
      </c>
      <c r="D355" s="31">
        <v>6</v>
      </c>
      <c r="E355" s="31"/>
      <c r="F355" s="31"/>
    </row>
    <row r="356" spans="1:6" s="30" customFormat="1" ht="5.45" customHeight="1" x14ac:dyDescent="0.25">
      <c r="A356" s="78"/>
      <c r="B356" s="27"/>
      <c r="C356" s="91"/>
      <c r="D356" s="91"/>
      <c r="E356" s="91"/>
      <c r="F356" s="91"/>
    </row>
    <row r="357" spans="1:6" s="80" customFormat="1" ht="5.65" customHeight="1" x14ac:dyDescent="0.25">
      <c r="A357" s="71"/>
      <c r="B357" s="28"/>
      <c r="C357" s="25"/>
      <c r="D357" s="25"/>
      <c r="E357" s="25"/>
      <c r="F357" s="25"/>
    </row>
    <row r="358" spans="1:6" s="80" customFormat="1" x14ac:dyDescent="0.25">
      <c r="A358" s="61" t="s">
        <v>12</v>
      </c>
      <c r="B358" s="85" t="s">
        <v>119</v>
      </c>
      <c r="C358" s="19"/>
      <c r="D358" s="31"/>
      <c r="E358" s="31"/>
      <c r="F358" s="31"/>
    </row>
    <row r="359" spans="1:6" s="80" customFormat="1" x14ac:dyDescent="0.25">
      <c r="A359" s="61" t="s">
        <v>60</v>
      </c>
      <c r="B359" s="1" t="s">
        <v>120</v>
      </c>
      <c r="C359" s="19" t="s">
        <v>7</v>
      </c>
      <c r="D359" s="31">
        <v>3</v>
      </c>
      <c r="E359" s="31"/>
      <c r="F359" s="31"/>
    </row>
    <row r="360" spans="1:6" s="30" customFormat="1" ht="5.45" customHeight="1" x14ac:dyDescent="0.25">
      <c r="A360" s="78"/>
      <c r="B360" s="27"/>
      <c r="C360" s="91"/>
      <c r="D360" s="91"/>
      <c r="E360" s="91"/>
      <c r="F360" s="91"/>
    </row>
    <row r="361" spans="1:6" s="80" customFormat="1" ht="5.65" customHeight="1" x14ac:dyDescent="0.25">
      <c r="A361" s="71"/>
      <c r="B361" s="28"/>
      <c r="C361" s="25"/>
      <c r="D361" s="25"/>
      <c r="E361" s="25"/>
      <c r="F361" s="25"/>
    </row>
    <row r="362" spans="1:6" s="30" customFormat="1" ht="45" x14ac:dyDescent="0.25">
      <c r="A362" s="61" t="s">
        <v>13</v>
      </c>
      <c r="B362" s="26" t="s">
        <v>584</v>
      </c>
      <c r="C362" s="19" t="s">
        <v>7</v>
      </c>
      <c r="D362" s="31">
        <v>7</v>
      </c>
      <c r="E362" s="31"/>
      <c r="F362" s="31"/>
    </row>
    <row r="363" spans="1:6" s="30" customFormat="1" ht="5.65" customHeight="1" x14ac:dyDescent="0.25">
      <c r="A363" s="78"/>
      <c r="B363" s="27"/>
      <c r="C363" s="91"/>
      <c r="D363" s="91"/>
      <c r="E363" s="91"/>
      <c r="F363" s="91"/>
    </row>
    <row r="364" spans="1:6" s="80" customFormat="1" ht="5.65" customHeight="1" x14ac:dyDescent="0.25">
      <c r="A364" s="71"/>
      <c r="B364" s="28"/>
      <c r="C364" s="25"/>
      <c r="D364" s="25"/>
      <c r="E364" s="25"/>
      <c r="F364" s="25"/>
    </row>
    <row r="365" spans="1:6" s="30" customFormat="1" ht="224.25" customHeight="1" x14ac:dyDescent="0.25">
      <c r="A365" s="61" t="s">
        <v>14</v>
      </c>
      <c r="B365" s="26" t="s">
        <v>585</v>
      </c>
      <c r="C365" s="19" t="s">
        <v>7</v>
      </c>
      <c r="D365" s="31">
        <v>2</v>
      </c>
      <c r="E365" s="31"/>
      <c r="F365" s="31"/>
    </row>
    <row r="366" spans="1:6" s="30" customFormat="1" ht="204.6" customHeight="1" x14ac:dyDescent="0.25">
      <c r="A366" s="61" t="s">
        <v>64</v>
      </c>
      <c r="B366" s="26" t="s">
        <v>1104</v>
      </c>
      <c r="C366" s="19" t="s">
        <v>7</v>
      </c>
      <c r="D366" s="31">
        <v>1</v>
      </c>
      <c r="E366" s="31"/>
      <c r="F366" s="31"/>
    </row>
    <row r="367" spans="1:6" s="30" customFormat="1" ht="5.45" customHeight="1" x14ac:dyDescent="0.25">
      <c r="A367" s="78"/>
      <c r="B367" s="27"/>
      <c r="C367" s="91"/>
      <c r="D367" s="91"/>
      <c r="E367" s="91"/>
      <c r="F367" s="91"/>
    </row>
    <row r="368" spans="1:6" s="80" customFormat="1" ht="5.65" customHeight="1" x14ac:dyDescent="0.25">
      <c r="A368" s="71"/>
      <c r="B368" s="28"/>
      <c r="C368" s="25"/>
      <c r="D368" s="25"/>
      <c r="E368" s="25"/>
      <c r="F368" s="25"/>
    </row>
    <row r="369" spans="1:6" s="30" customFormat="1" ht="315" customHeight="1" x14ac:dyDescent="0.25">
      <c r="A369" s="61" t="s">
        <v>15</v>
      </c>
      <c r="B369" s="50" t="s">
        <v>611</v>
      </c>
      <c r="C369" s="19" t="s">
        <v>7</v>
      </c>
      <c r="D369" s="31">
        <v>1</v>
      </c>
      <c r="E369" s="31"/>
      <c r="F369" s="31"/>
    </row>
    <row r="370" spans="1:6" s="30" customFormat="1" ht="5.45" customHeight="1" x14ac:dyDescent="0.25">
      <c r="A370" s="78"/>
      <c r="B370" s="27"/>
      <c r="C370" s="91"/>
      <c r="D370" s="91"/>
      <c r="E370" s="91"/>
      <c r="F370" s="91"/>
    </row>
    <row r="371" spans="1:6" s="80" customFormat="1" ht="5.65" customHeight="1" x14ac:dyDescent="0.25">
      <c r="A371" s="71"/>
      <c r="B371" s="28"/>
      <c r="C371" s="25"/>
      <c r="D371" s="25"/>
      <c r="E371" s="25"/>
      <c r="F371" s="25"/>
    </row>
    <row r="372" spans="1:6" s="30" customFormat="1" ht="302.25" customHeight="1" x14ac:dyDescent="0.25">
      <c r="A372" s="61" t="s">
        <v>16</v>
      </c>
      <c r="B372" s="50" t="s">
        <v>101</v>
      </c>
      <c r="C372" s="19" t="s">
        <v>7</v>
      </c>
      <c r="D372" s="31">
        <v>2</v>
      </c>
      <c r="E372" s="31"/>
      <c r="F372" s="31"/>
    </row>
    <row r="373" spans="1:6" s="30" customFormat="1" ht="5.45" customHeight="1" x14ac:dyDescent="0.25">
      <c r="A373" s="78"/>
      <c r="B373" s="27"/>
      <c r="C373" s="91"/>
      <c r="D373" s="91"/>
      <c r="E373" s="91"/>
      <c r="F373" s="91"/>
    </row>
    <row r="374" spans="1:6" s="80" customFormat="1" ht="5.65" customHeight="1" x14ac:dyDescent="0.25">
      <c r="A374" s="71"/>
      <c r="B374" s="28"/>
      <c r="C374" s="25"/>
      <c r="D374" s="25"/>
      <c r="E374" s="25"/>
      <c r="F374" s="25"/>
    </row>
    <row r="375" spans="1:6" s="30" customFormat="1" ht="292.14999999999998" customHeight="1" x14ac:dyDescent="0.25">
      <c r="A375" s="61" t="s">
        <v>17</v>
      </c>
      <c r="B375" s="50" t="s">
        <v>612</v>
      </c>
      <c r="C375" s="19" t="s">
        <v>7</v>
      </c>
      <c r="D375" s="31">
        <v>3</v>
      </c>
      <c r="E375" s="31"/>
      <c r="F375" s="31"/>
    </row>
    <row r="376" spans="1:6" s="30" customFormat="1" ht="5.45" customHeight="1" x14ac:dyDescent="0.25">
      <c r="A376" s="78"/>
      <c r="B376" s="27"/>
      <c r="C376" s="91"/>
      <c r="D376" s="91"/>
      <c r="E376" s="91"/>
      <c r="F376" s="91"/>
    </row>
    <row r="377" spans="1:6" s="80" customFormat="1" ht="5.65" customHeight="1" x14ac:dyDescent="0.25">
      <c r="A377" s="71"/>
      <c r="B377" s="28"/>
      <c r="C377" s="25"/>
      <c r="D377" s="25"/>
      <c r="E377" s="25"/>
      <c r="F377" s="25"/>
    </row>
    <row r="378" spans="1:6" s="80" customFormat="1" x14ac:dyDescent="0.25">
      <c r="A378" s="61" t="s">
        <v>14</v>
      </c>
      <c r="B378" s="26" t="s">
        <v>22</v>
      </c>
      <c r="C378" s="19" t="s">
        <v>689</v>
      </c>
      <c r="D378" s="137">
        <v>0.1</v>
      </c>
      <c r="E378" s="25"/>
      <c r="F378" s="31"/>
    </row>
    <row r="379" spans="1:6" s="30" customFormat="1" ht="5.65" customHeight="1" x14ac:dyDescent="0.25">
      <c r="A379" s="78"/>
      <c r="B379" s="27"/>
      <c r="C379" s="91"/>
      <c r="D379" s="91"/>
      <c r="E379" s="91"/>
      <c r="F379" s="91"/>
    </row>
    <row r="380" spans="1:6" s="80" customFormat="1" ht="5.65" customHeight="1" x14ac:dyDescent="0.25">
      <c r="A380" s="71"/>
      <c r="B380" s="28"/>
      <c r="C380" s="25"/>
      <c r="D380" s="25"/>
      <c r="E380" s="25"/>
      <c r="F380" s="25"/>
    </row>
    <row r="381" spans="1:6" s="30" customFormat="1" ht="10.5" customHeight="1" x14ac:dyDescent="0.25">
      <c r="A381" s="81"/>
      <c r="B381" s="82"/>
      <c r="C381" s="92"/>
      <c r="D381" s="92"/>
      <c r="E381" s="92"/>
      <c r="F381" s="93"/>
    </row>
    <row r="382" spans="1:6" s="30" customFormat="1" x14ac:dyDescent="0.25">
      <c r="A382" s="61"/>
      <c r="B382" s="83"/>
      <c r="C382" s="19"/>
      <c r="D382" s="31"/>
      <c r="E382" s="31"/>
      <c r="F382" s="31"/>
    </row>
    <row r="383" spans="1:6" x14ac:dyDescent="0.25">
      <c r="A383" s="67" t="s">
        <v>34</v>
      </c>
      <c r="B383" s="68" t="s">
        <v>54</v>
      </c>
      <c r="C383" s="20"/>
      <c r="D383" s="20"/>
      <c r="E383" s="20"/>
      <c r="F383" s="70"/>
    </row>
    <row r="384" spans="1:6" s="30" customFormat="1" ht="5.65" customHeight="1" x14ac:dyDescent="0.25">
      <c r="A384" s="78"/>
      <c r="B384" s="27"/>
      <c r="C384" s="91"/>
      <c r="D384" s="91"/>
      <c r="E384" s="91"/>
      <c r="F384" s="91"/>
    </row>
    <row r="385" spans="1:10" s="80" customFormat="1" ht="5.65" customHeight="1" x14ac:dyDescent="0.25">
      <c r="A385" s="71"/>
      <c r="B385" s="28"/>
      <c r="C385" s="25"/>
      <c r="D385" s="25"/>
      <c r="E385" s="25"/>
      <c r="F385" s="25"/>
    </row>
    <row r="386" spans="1:10" s="30" customFormat="1" ht="30" x14ac:dyDescent="0.25">
      <c r="A386" s="61" t="s">
        <v>27</v>
      </c>
      <c r="B386" s="26" t="s">
        <v>69</v>
      </c>
      <c r="C386" s="19" t="s">
        <v>731</v>
      </c>
      <c r="D386" s="31">
        <v>1</v>
      </c>
      <c r="E386" s="31"/>
      <c r="F386" s="31"/>
    </row>
    <row r="387" spans="1:10" s="30" customFormat="1" ht="5.65" customHeight="1" x14ac:dyDescent="0.25">
      <c r="A387" s="78"/>
      <c r="B387" s="27"/>
      <c r="C387" s="91"/>
      <c r="D387" s="91"/>
      <c r="E387" s="91"/>
      <c r="F387" s="91"/>
    </row>
    <row r="388" spans="1:10" s="80" customFormat="1" ht="5.65" customHeight="1" x14ac:dyDescent="0.25">
      <c r="A388" s="71"/>
      <c r="B388" s="28"/>
      <c r="C388" s="25"/>
      <c r="D388" s="25"/>
      <c r="E388" s="25"/>
      <c r="F388" s="25"/>
    </row>
    <row r="389" spans="1:10" s="30" customFormat="1" ht="107.25" customHeight="1" x14ac:dyDescent="0.25">
      <c r="A389" s="61" t="s">
        <v>12</v>
      </c>
      <c r="B389" s="26" t="s">
        <v>1150</v>
      </c>
      <c r="C389" s="19"/>
      <c r="D389" s="31"/>
      <c r="E389" s="31"/>
      <c r="F389" s="31"/>
    </row>
    <row r="390" spans="1:10" s="30" customFormat="1" ht="30" x14ac:dyDescent="0.25">
      <c r="A390" s="61" t="s">
        <v>60</v>
      </c>
      <c r="B390" s="26" t="s">
        <v>586</v>
      </c>
      <c r="C390" s="19" t="s">
        <v>49</v>
      </c>
      <c r="D390" s="31">
        <v>2098.2600000000002</v>
      </c>
      <c r="E390" s="31"/>
      <c r="F390" s="31"/>
      <c r="J390" s="23"/>
    </row>
    <row r="391" spans="1:10" s="30" customFormat="1" ht="30" x14ac:dyDescent="0.25">
      <c r="A391" s="61" t="s">
        <v>61</v>
      </c>
      <c r="B391" s="26" t="s">
        <v>587</v>
      </c>
      <c r="C391" s="19" t="s">
        <v>49</v>
      </c>
      <c r="D391" s="31">
        <v>865.5</v>
      </c>
      <c r="E391" s="31"/>
      <c r="F391" s="31"/>
      <c r="J391" s="21"/>
    </row>
    <row r="392" spans="1:10" s="30" customFormat="1" ht="30" x14ac:dyDescent="0.25">
      <c r="A392" s="61" t="s">
        <v>522</v>
      </c>
      <c r="B392" s="26" t="s">
        <v>588</v>
      </c>
      <c r="C392" s="19" t="s">
        <v>49</v>
      </c>
      <c r="D392" s="31">
        <v>119.11</v>
      </c>
      <c r="E392" s="31"/>
      <c r="F392" s="31"/>
      <c r="J392" s="21"/>
    </row>
    <row r="393" spans="1:10" s="30" customFormat="1" ht="30" x14ac:dyDescent="0.25">
      <c r="A393" s="61" t="s">
        <v>523</v>
      </c>
      <c r="B393" s="26" t="s">
        <v>589</v>
      </c>
      <c r="C393" s="19" t="s">
        <v>49</v>
      </c>
      <c r="D393" s="31">
        <v>2571.23</v>
      </c>
      <c r="E393" s="31"/>
      <c r="F393" s="31"/>
      <c r="J393" s="23"/>
    </row>
    <row r="394" spans="1:10" s="30" customFormat="1" ht="30" x14ac:dyDescent="0.25">
      <c r="A394" s="61" t="s">
        <v>524</v>
      </c>
      <c r="B394" s="26" t="s">
        <v>590</v>
      </c>
      <c r="C394" s="19" t="s">
        <v>49</v>
      </c>
      <c r="D394" s="31">
        <v>400.12</v>
      </c>
      <c r="E394" s="31"/>
      <c r="F394" s="31"/>
      <c r="J394" s="21"/>
    </row>
    <row r="395" spans="1:10" s="30" customFormat="1" ht="30" x14ac:dyDescent="0.25">
      <c r="A395" s="61" t="s">
        <v>525</v>
      </c>
      <c r="B395" s="26" t="s">
        <v>591</v>
      </c>
      <c r="C395" s="19" t="s">
        <v>49</v>
      </c>
      <c r="D395" s="31">
        <v>102.04</v>
      </c>
      <c r="E395" s="31"/>
      <c r="F395" s="31"/>
      <c r="J395" s="21"/>
    </row>
    <row r="396" spans="1:10" s="30" customFormat="1" ht="30" x14ac:dyDescent="0.25">
      <c r="A396" s="61" t="s">
        <v>527</v>
      </c>
      <c r="B396" s="26" t="s">
        <v>592</v>
      </c>
      <c r="C396" s="19" t="s">
        <v>49</v>
      </c>
      <c r="D396" s="31">
        <v>20</v>
      </c>
      <c r="E396" s="31"/>
      <c r="F396" s="31"/>
      <c r="J396" s="23"/>
    </row>
    <row r="397" spans="1:10" s="30" customFormat="1" ht="30" x14ac:dyDescent="0.25">
      <c r="A397" s="61" t="s">
        <v>528</v>
      </c>
      <c r="B397" s="26" t="s">
        <v>1074</v>
      </c>
      <c r="C397" s="19" t="s">
        <v>49</v>
      </c>
      <c r="D397" s="31">
        <v>15</v>
      </c>
      <c r="E397" s="31"/>
      <c r="F397" s="31"/>
      <c r="J397" s="23"/>
    </row>
    <row r="398" spans="1:10" s="30" customFormat="1" x14ac:dyDescent="0.25">
      <c r="A398" s="61" t="s">
        <v>530</v>
      </c>
      <c r="B398" s="26" t="s">
        <v>1072</v>
      </c>
      <c r="C398" s="19" t="s">
        <v>7</v>
      </c>
      <c r="D398" s="31">
        <v>252</v>
      </c>
      <c r="E398" s="31"/>
      <c r="F398" s="31"/>
      <c r="J398" s="23"/>
    </row>
    <row r="399" spans="1:10" s="30" customFormat="1" ht="5.65" customHeight="1" x14ac:dyDescent="0.25">
      <c r="A399" s="78"/>
      <c r="B399" s="27"/>
      <c r="C399" s="91"/>
      <c r="D399" s="91"/>
      <c r="E399" s="91"/>
      <c r="F399" s="91"/>
      <c r="J399" s="21"/>
    </row>
    <row r="400" spans="1:10" s="80" customFormat="1" ht="5.65" customHeight="1" x14ac:dyDescent="0.25">
      <c r="A400" s="71"/>
      <c r="B400" s="28"/>
      <c r="C400" s="25"/>
      <c r="D400" s="25"/>
      <c r="E400" s="25"/>
      <c r="F400" s="25"/>
      <c r="J400" s="21"/>
    </row>
    <row r="401" spans="1:10" s="30" customFormat="1" ht="33.6" customHeight="1" x14ac:dyDescent="0.25">
      <c r="A401" s="61" t="s">
        <v>13</v>
      </c>
      <c r="B401" s="26" t="s">
        <v>532</v>
      </c>
      <c r="C401" s="19" t="s">
        <v>7</v>
      </c>
      <c r="D401" s="31">
        <v>1</v>
      </c>
      <c r="E401" s="31"/>
      <c r="F401" s="31"/>
      <c r="J401" s="23"/>
    </row>
    <row r="402" spans="1:10" s="30" customFormat="1" ht="5.65" customHeight="1" x14ac:dyDescent="0.25">
      <c r="A402" s="78"/>
      <c r="B402" s="27"/>
      <c r="C402" s="91"/>
      <c r="D402" s="91"/>
      <c r="E402" s="91"/>
      <c r="F402" s="91"/>
      <c r="J402" s="21"/>
    </row>
    <row r="403" spans="1:10" s="80" customFormat="1" ht="5.65" customHeight="1" x14ac:dyDescent="0.25">
      <c r="A403" s="71"/>
      <c r="B403" s="28"/>
      <c r="C403" s="25"/>
      <c r="D403" s="25"/>
      <c r="E403" s="25"/>
      <c r="F403" s="25"/>
      <c r="J403" s="21"/>
    </row>
    <row r="404" spans="1:10" s="30" customFormat="1" ht="105" customHeight="1" x14ac:dyDescent="0.25">
      <c r="A404" s="61" t="s">
        <v>14</v>
      </c>
      <c r="B404" s="26" t="s">
        <v>613</v>
      </c>
      <c r="C404" s="19" t="s">
        <v>7</v>
      </c>
      <c r="D404" s="31">
        <v>1</v>
      </c>
      <c r="E404" s="31"/>
      <c r="F404" s="31"/>
      <c r="J404" s="23"/>
    </row>
    <row r="405" spans="1:10" s="30" customFormat="1" ht="5.65" customHeight="1" x14ac:dyDescent="0.25">
      <c r="A405" s="78"/>
      <c r="B405" s="27"/>
      <c r="C405" s="91"/>
      <c r="D405" s="91"/>
      <c r="E405" s="91"/>
      <c r="F405" s="91"/>
      <c r="J405" s="21"/>
    </row>
    <row r="406" spans="1:10" s="80" customFormat="1" ht="5.65" customHeight="1" x14ac:dyDescent="0.25">
      <c r="A406" s="71"/>
      <c r="B406" s="28"/>
      <c r="C406" s="25"/>
      <c r="D406" s="25"/>
      <c r="E406" s="25"/>
      <c r="F406" s="25"/>
    </row>
    <row r="407" spans="1:10" s="30" customFormat="1" ht="45" x14ac:dyDescent="0.25">
      <c r="A407" s="61" t="s">
        <v>15</v>
      </c>
      <c r="B407" s="85" t="s">
        <v>70</v>
      </c>
      <c r="C407" s="19" t="s">
        <v>7</v>
      </c>
      <c r="D407" s="31">
        <v>203</v>
      </c>
      <c r="E407" s="31"/>
      <c r="F407" s="31"/>
    </row>
    <row r="408" spans="1:10" s="30" customFormat="1" ht="5.65" customHeight="1" x14ac:dyDescent="0.25">
      <c r="A408" s="78"/>
      <c r="B408" s="27"/>
      <c r="C408" s="91"/>
      <c r="D408" s="91"/>
      <c r="E408" s="91"/>
      <c r="F408" s="91"/>
    </row>
    <row r="409" spans="1:10" s="80" customFormat="1" ht="5.65" customHeight="1" x14ac:dyDescent="0.25">
      <c r="A409" s="71"/>
      <c r="B409" s="28"/>
      <c r="C409" s="25"/>
      <c r="D409" s="25"/>
      <c r="E409" s="25"/>
      <c r="F409" s="25"/>
    </row>
    <row r="410" spans="1:10" s="30" customFormat="1" ht="81" customHeight="1" x14ac:dyDescent="0.25">
      <c r="A410" s="61" t="s">
        <v>15</v>
      </c>
      <c r="B410" s="1" t="s">
        <v>617</v>
      </c>
      <c r="C410" s="19" t="s">
        <v>7</v>
      </c>
      <c r="D410" s="31">
        <v>6</v>
      </c>
      <c r="E410" s="31"/>
      <c r="F410" s="31"/>
    </row>
    <row r="411" spans="1:10" s="30" customFormat="1" ht="5.65" customHeight="1" x14ac:dyDescent="0.25">
      <c r="A411" s="78"/>
      <c r="B411" s="27"/>
      <c r="C411" s="91"/>
      <c r="D411" s="91"/>
      <c r="E411" s="91"/>
      <c r="F411" s="91"/>
    </row>
    <row r="412" spans="1:10" s="80" customFormat="1" ht="5.65" customHeight="1" x14ac:dyDescent="0.25">
      <c r="A412" s="71"/>
      <c r="B412" s="28"/>
      <c r="C412" s="25"/>
      <c r="D412" s="25"/>
      <c r="E412" s="25"/>
      <c r="F412" s="25"/>
    </row>
    <row r="413" spans="1:10" s="30" customFormat="1" ht="62.25" customHeight="1" x14ac:dyDescent="0.25">
      <c r="A413" s="61" t="s">
        <v>16</v>
      </c>
      <c r="B413" s="26" t="s">
        <v>540</v>
      </c>
      <c r="C413" s="19"/>
      <c r="D413" s="31"/>
      <c r="E413" s="31"/>
      <c r="F413" s="31"/>
    </row>
    <row r="414" spans="1:10" s="30" customFormat="1" x14ac:dyDescent="0.25">
      <c r="A414" s="61" t="s">
        <v>221</v>
      </c>
      <c r="B414" s="26" t="s">
        <v>618</v>
      </c>
      <c r="C414" s="19" t="s">
        <v>7</v>
      </c>
      <c r="D414" s="31">
        <v>9</v>
      </c>
      <c r="E414" s="31"/>
      <c r="F414" s="31"/>
    </row>
    <row r="415" spans="1:10" s="30" customFormat="1" x14ac:dyDescent="0.25">
      <c r="A415" s="61" t="s">
        <v>223</v>
      </c>
      <c r="B415" s="26" t="s">
        <v>312</v>
      </c>
      <c r="C415" s="19" t="s">
        <v>7</v>
      </c>
      <c r="D415" s="31">
        <v>6</v>
      </c>
      <c r="E415" s="31"/>
      <c r="F415" s="31"/>
    </row>
    <row r="416" spans="1:10" s="30" customFormat="1" ht="5.65" customHeight="1" x14ac:dyDescent="0.25">
      <c r="A416" s="78"/>
      <c r="B416" s="27"/>
      <c r="C416" s="91"/>
      <c r="D416" s="91"/>
      <c r="E416" s="91"/>
      <c r="F416" s="91"/>
    </row>
    <row r="417" spans="1:6" s="80" customFormat="1" ht="5.65" customHeight="1" x14ac:dyDescent="0.25">
      <c r="A417" s="71"/>
      <c r="B417" s="28"/>
      <c r="C417" s="25"/>
      <c r="D417" s="25"/>
      <c r="E417" s="25"/>
      <c r="F417" s="25"/>
    </row>
    <row r="418" spans="1:6" s="30" customFormat="1" ht="31.15" customHeight="1" x14ac:dyDescent="0.25">
      <c r="A418" s="61" t="s">
        <v>16</v>
      </c>
      <c r="B418" s="1" t="s">
        <v>619</v>
      </c>
      <c r="C418" s="19"/>
      <c r="D418" s="31"/>
      <c r="E418" s="31"/>
      <c r="F418" s="31"/>
    </row>
    <row r="419" spans="1:6" s="30" customFormat="1" x14ac:dyDescent="0.25">
      <c r="A419" s="61" t="s">
        <v>221</v>
      </c>
      <c r="B419" s="1" t="s">
        <v>72</v>
      </c>
      <c r="C419" s="19" t="s">
        <v>7</v>
      </c>
      <c r="D419" s="31">
        <v>6</v>
      </c>
      <c r="E419" s="10"/>
      <c r="F419" s="31"/>
    </row>
    <row r="420" spans="1:6" s="30" customFormat="1" x14ac:dyDescent="0.25">
      <c r="A420" s="61" t="s">
        <v>221</v>
      </c>
      <c r="B420" s="1" t="s">
        <v>310</v>
      </c>
      <c r="C420" s="19" t="s">
        <v>7</v>
      </c>
      <c r="D420" s="31">
        <v>2</v>
      </c>
      <c r="E420" s="10"/>
      <c r="F420" s="31"/>
    </row>
    <row r="421" spans="1:6" s="30" customFormat="1" x14ac:dyDescent="0.25">
      <c r="A421" s="61" t="s">
        <v>223</v>
      </c>
      <c r="B421" s="1" t="s">
        <v>311</v>
      </c>
      <c r="C421" s="19" t="s">
        <v>7</v>
      </c>
      <c r="D421" s="31">
        <v>4</v>
      </c>
      <c r="E421" s="10"/>
      <c r="F421" s="31"/>
    </row>
    <row r="422" spans="1:6" s="30" customFormat="1" x14ac:dyDescent="0.25">
      <c r="A422" s="61" t="s">
        <v>223</v>
      </c>
      <c r="B422" s="1" t="s">
        <v>620</v>
      </c>
      <c r="C422" s="19" t="s">
        <v>7</v>
      </c>
      <c r="D422" s="31">
        <v>3</v>
      </c>
      <c r="E422" s="31"/>
      <c r="F422" s="31"/>
    </row>
    <row r="423" spans="1:6" s="30" customFormat="1" x14ac:dyDescent="0.25">
      <c r="A423" s="61" t="s">
        <v>223</v>
      </c>
      <c r="B423" s="1" t="s">
        <v>602</v>
      </c>
      <c r="C423" s="19" t="s">
        <v>7</v>
      </c>
      <c r="D423" s="31">
        <v>1</v>
      </c>
      <c r="E423" s="31"/>
      <c r="F423" s="31"/>
    </row>
    <row r="424" spans="1:6" s="30" customFormat="1" x14ac:dyDescent="0.25">
      <c r="A424" s="61" t="s">
        <v>223</v>
      </c>
      <c r="B424" s="1" t="s">
        <v>603</v>
      </c>
      <c r="C424" s="19" t="s">
        <v>7</v>
      </c>
      <c r="D424" s="31">
        <v>2</v>
      </c>
      <c r="E424" s="31"/>
      <c r="F424" s="31"/>
    </row>
    <row r="425" spans="1:6" s="30" customFormat="1" x14ac:dyDescent="0.25">
      <c r="A425" s="61" t="s">
        <v>223</v>
      </c>
      <c r="B425" s="1" t="s">
        <v>622</v>
      </c>
      <c r="C425" s="19" t="s">
        <v>7</v>
      </c>
      <c r="D425" s="31">
        <v>1</v>
      </c>
      <c r="E425" s="31"/>
      <c r="F425" s="31"/>
    </row>
    <row r="426" spans="1:6" s="30" customFormat="1" x14ac:dyDescent="0.25">
      <c r="A426" s="61" t="s">
        <v>223</v>
      </c>
      <c r="B426" s="1" t="s">
        <v>621</v>
      </c>
      <c r="C426" s="19" t="s">
        <v>7</v>
      </c>
      <c r="D426" s="31">
        <v>2</v>
      </c>
      <c r="E426" s="31"/>
      <c r="F426" s="31"/>
    </row>
    <row r="427" spans="1:6" s="30" customFormat="1" ht="5.65" customHeight="1" x14ac:dyDescent="0.25">
      <c r="A427" s="78"/>
      <c r="B427" s="27"/>
      <c r="C427" s="91"/>
      <c r="D427" s="91"/>
      <c r="E427" s="91"/>
      <c r="F427" s="91"/>
    </row>
    <row r="428" spans="1:6" s="80" customFormat="1" ht="5.65" customHeight="1" x14ac:dyDescent="0.25">
      <c r="A428" s="71"/>
      <c r="B428" s="28"/>
      <c r="C428" s="25"/>
      <c r="D428" s="25"/>
      <c r="E428" s="25"/>
      <c r="F428" s="25"/>
    </row>
    <row r="429" spans="1:6" s="30" customFormat="1" ht="105" x14ac:dyDescent="0.25">
      <c r="A429" s="61" t="s">
        <v>16</v>
      </c>
      <c r="B429" s="1" t="s">
        <v>1130</v>
      </c>
      <c r="C429" s="19"/>
      <c r="D429" s="31"/>
      <c r="E429" s="31"/>
      <c r="F429" s="31"/>
    </row>
    <row r="430" spans="1:6" s="30" customFormat="1" x14ac:dyDescent="0.25">
      <c r="A430" s="61" t="s">
        <v>221</v>
      </c>
      <c r="B430" s="1" t="s">
        <v>614</v>
      </c>
      <c r="C430" s="19" t="s">
        <v>7</v>
      </c>
      <c r="D430" s="31">
        <v>3</v>
      </c>
      <c r="E430" s="31"/>
      <c r="F430" s="31"/>
    </row>
    <row r="431" spans="1:6" s="30" customFormat="1" x14ac:dyDescent="0.25">
      <c r="A431" s="61" t="s">
        <v>221</v>
      </c>
      <c r="B431" s="1" t="s">
        <v>616</v>
      </c>
      <c r="C431" s="19" t="s">
        <v>7</v>
      </c>
      <c r="D431" s="31">
        <v>2</v>
      </c>
      <c r="E431" s="31"/>
      <c r="F431" s="31"/>
    </row>
    <row r="432" spans="1:6" s="30" customFormat="1" x14ac:dyDescent="0.25">
      <c r="A432" s="61" t="s">
        <v>223</v>
      </c>
      <c r="B432" s="1" t="s">
        <v>615</v>
      </c>
      <c r="C432" s="19" t="s">
        <v>7</v>
      </c>
      <c r="D432" s="31">
        <v>4</v>
      </c>
      <c r="E432" s="31"/>
      <c r="F432" s="31"/>
    </row>
    <row r="433" spans="1:6" s="30" customFormat="1" ht="5.65" customHeight="1" x14ac:dyDescent="0.25">
      <c r="A433" s="78"/>
      <c r="B433" s="27"/>
      <c r="C433" s="91"/>
      <c r="D433" s="91"/>
      <c r="E433" s="91"/>
      <c r="F433" s="91"/>
    </row>
    <row r="434" spans="1:6" s="80" customFormat="1" ht="5.65" customHeight="1" x14ac:dyDescent="0.25">
      <c r="A434" s="71"/>
      <c r="B434" s="28"/>
      <c r="C434" s="25"/>
      <c r="D434" s="25"/>
      <c r="E434" s="25"/>
      <c r="F434" s="25"/>
    </row>
    <row r="435" spans="1:6" s="30" customFormat="1" ht="30" x14ac:dyDescent="0.25">
      <c r="A435" s="61" t="s">
        <v>17</v>
      </c>
      <c r="B435" s="26" t="s">
        <v>541</v>
      </c>
      <c r="C435" s="19" t="s">
        <v>7</v>
      </c>
      <c r="D435" s="31">
        <f>D362</f>
        <v>7</v>
      </c>
      <c r="E435" s="31"/>
      <c r="F435" s="31"/>
    </row>
    <row r="436" spans="1:6" s="30" customFormat="1" ht="5.65" customHeight="1" x14ac:dyDescent="0.25">
      <c r="A436" s="78"/>
      <c r="B436" s="27"/>
      <c r="C436" s="91"/>
      <c r="D436" s="91"/>
      <c r="E436" s="91"/>
      <c r="F436" s="91"/>
    </row>
    <row r="437" spans="1:6" s="80" customFormat="1" ht="5.65" customHeight="1" x14ac:dyDescent="0.25">
      <c r="A437" s="71"/>
      <c r="B437" s="28"/>
      <c r="C437" s="25"/>
      <c r="D437" s="25"/>
      <c r="E437" s="25"/>
      <c r="F437" s="25"/>
    </row>
    <row r="438" spans="1:6" s="30" customFormat="1" ht="45" x14ac:dyDescent="0.25">
      <c r="A438" s="61" t="s">
        <v>18</v>
      </c>
      <c r="B438" s="26" t="s">
        <v>1151</v>
      </c>
      <c r="C438" s="19" t="s">
        <v>731</v>
      </c>
      <c r="D438" s="31">
        <v>1</v>
      </c>
      <c r="E438" s="31"/>
      <c r="F438" s="31"/>
    </row>
    <row r="439" spans="1:6" s="30" customFormat="1" ht="5.65" customHeight="1" x14ac:dyDescent="0.25">
      <c r="A439" s="78"/>
      <c r="B439" s="27"/>
      <c r="C439" s="91"/>
      <c r="D439" s="91"/>
      <c r="E439" s="91"/>
      <c r="F439" s="91"/>
    </row>
    <row r="440" spans="1:6" s="80" customFormat="1" ht="5.65" customHeight="1" x14ac:dyDescent="0.25">
      <c r="A440" s="71"/>
      <c r="B440" s="28"/>
      <c r="C440" s="25"/>
      <c r="D440" s="25"/>
      <c r="E440" s="25"/>
      <c r="F440" s="25"/>
    </row>
    <row r="441" spans="1:6" s="30" customFormat="1" ht="90" x14ac:dyDescent="0.25">
      <c r="A441" s="61" t="s">
        <v>19</v>
      </c>
      <c r="B441" s="26" t="s">
        <v>542</v>
      </c>
      <c r="C441" s="19" t="s">
        <v>7</v>
      </c>
      <c r="D441" s="31">
        <v>25</v>
      </c>
      <c r="E441" s="31"/>
      <c r="F441" s="31"/>
    </row>
    <row r="442" spans="1:6" s="30" customFormat="1" ht="5.65" customHeight="1" x14ac:dyDescent="0.25">
      <c r="A442" s="78"/>
      <c r="B442" s="27"/>
      <c r="C442" s="91"/>
      <c r="D442" s="91"/>
      <c r="E442" s="91"/>
      <c r="F442" s="91"/>
    </row>
    <row r="443" spans="1:6" s="80" customFormat="1" ht="5.65" customHeight="1" x14ac:dyDescent="0.25">
      <c r="A443" s="71"/>
      <c r="B443" s="28"/>
      <c r="C443" s="25"/>
      <c r="D443" s="25"/>
      <c r="E443" s="25"/>
      <c r="F443" s="25"/>
    </row>
    <row r="444" spans="1:6" s="30" customFormat="1" ht="30" x14ac:dyDescent="0.25">
      <c r="A444" s="61" t="s">
        <v>40</v>
      </c>
      <c r="B444" s="88" t="s">
        <v>543</v>
      </c>
      <c r="C444" s="19" t="s">
        <v>7</v>
      </c>
      <c r="D444" s="31">
        <v>37</v>
      </c>
      <c r="E444" s="31"/>
      <c r="F444" s="31"/>
    </row>
    <row r="445" spans="1:6" s="30" customFormat="1" ht="5.65" customHeight="1" x14ac:dyDescent="0.25">
      <c r="A445" s="78"/>
      <c r="B445" s="27"/>
      <c r="C445" s="91"/>
      <c r="D445" s="91"/>
      <c r="E445" s="91"/>
      <c r="F445" s="91"/>
    </row>
    <row r="446" spans="1:6" s="80" customFormat="1" ht="5.65" customHeight="1" x14ac:dyDescent="0.25">
      <c r="A446" s="71"/>
      <c r="B446" s="28"/>
      <c r="C446" s="25"/>
      <c r="D446" s="25"/>
      <c r="E446" s="25"/>
      <c r="F446" s="25"/>
    </row>
    <row r="447" spans="1:6" s="80" customFormat="1" ht="30" x14ac:dyDescent="0.25">
      <c r="A447" s="61" t="s">
        <v>42</v>
      </c>
      <c r="B447" s="26" t="s">
        <v>732</v>
      </c>
      <c r="C447" s="19" t="s">
        <v>49</v>
      </c>
      <c r="D447" s="31">
        <v>6191.26</v>
      </c>
      <c r="E447" s="31"/>
      <c r="F447" s="31"/>
    </row>
    <row r="448" spans="1:6" s="30" customFormat="1" ht="5.65" customHeight="1" x14ac:dyDescent="0.25">
      <c r="A448" s="78"/>
      <c r="B448" s="27"/>
      <c r="C448" s="91"/>
      <c r="D448" s="91"/>
      <c r="E448" s="91"/>
      <c r="F448" s="91"/>
    </row>
    <row r="449" spans="1:6" s="80" customFormat="1" ht="5.65" customHeight="1" x14ac:dyDescent="0.25">
      <c r="A449" s="71"/>
      <c r="B449" s="28"/>
      <c r="C449" s="25"/>
      <c r="D449" s="25"/>
      <c r="E449" s="25"/>
      <c r="F449" s="25"/>
    </row>
    <row r="450" spans="1:6" s="30" customFormat="1" x14ac:dyDescent="0.25">
      <c r="A450" s="61" t="s">
        <v>43</v>
      </c>
      <c r="B450" s="26" t="s">
        <v>544</v>
      </c>
      <c r="C450" s="19" t="s">
        <v>49</v>
      </c>
      <c r="D450" s="31">
        <f>D447</f>
        <v>6191.26</v>
      </c>
      <c r="E450" s="31"/>
      <c r="F450" s="31"/>
    </row>
    <row r="451" spans="1:6" s="30" customFormat="1" ht="5.65" customHeight="1" x14ac:dyDescent="0.25">
      <c r="A451" s="78"/>
      <c r="B451" s="27"/>
      <c r="C451" s="91"/>
      <c r="D451" s="91"/>
      <c r="E451" s="91"/>
      <c r="F451" s="91"/>
    </row>
    <row r="452" spans="1:6" s="80" customFormat="1" ht="5.65" customHeight="1" x14ac:dyDescent="0.25">
      <c r="A452" s="71"/>
      <c r="B452" s="28"/>
      <c r="C452" s="25"/>
      <c r="D452" s="25"/>
      <c r="E452" s="25"/>
      <c r="F452" s="25"/>
    </row>
    <row r="453" spans="1:6" s="30" customFormat="1" ht="30" x14ac:dyDescent="0.25">
      <c r="A453" s="61" t="s">
        <v>44</v>
      </c>
      <c r="B453" s="26" t="s">
        <v>545</v>
      </c>
      <c r="C453" s="19" t="s">
        <v>49</v>
      </c>
      <c r="D453" s="31">
        <f>D450</f>
        <v>6191.26</v>
      </c>
      <c r="E453" s="31"/>
      <c r="F453" s="31"/>
    </row>
    <row r="454" spans="1:6" s="30" customFormat="1" ht="5.65" customHeight="1" x14ac:dyDescent="0.25">
      <c r="A454" s="78"/>
      <c r="B454" s="27"/>
      <c r="C454" s="91"/>
      <c r="D454" s="91"/>
      <c r="E454" s="91"/>
      <c r="F454" s="91"/>
    </row>
    <row r="455" spans="1:6" s="80" customFormat="1" ht="5.65" customHeight="1" x14ac:dyDescent="0.25">
      <c r="A455" s="71"/>
      <c r="B455" s="28"/>
      <c r="C455" s="25"/>
      <c r="D455" s="25"/>
      <c r="E455" s="25"/>
      <c r="F455" s="25"/>
    </row>
    <row r="456" spans="1:6" s="30" customFormat="1" x14ac:dyDescent="0.25">
      <c r="A456" s="61" t="s">
        <v>45</v>
      </c>
      <c r="B456" s="26" t="s">
        <v>22</v>
      </c>
      <c r="C456" s="19" t="s">
        <v>689</v>
      </c>
      <c r="D456" s="137">
        <v>0.1</v>
      </c>
      <c r="E456" s="25"/>
      <c r="F456" s="31"/>
    </row>
    <row r="457" spans="1:6" s="30" customFormat="1" ht="5.65" customHeight="1" x14ac:dyDescent="0.25">
      <c r="A457" s="78"/>
      <c r="B457" s="27"/>
      <c r="C457" s="91"/>
      <c r="D457" s="91"/>
      <c r="E457" s="91"/>
      <c r="F457" s="91"/>
    </row>
    <row r="458" spans="1:6" s="80" customFormat="1" ht="5.65" customHeight="1" x14ac:dyDescent="0.25">
      <c r="A458" s="71"/>
      <c r="B458" s="28"/>
      <c r="C458" s="25"/>
      <c r="D458" s="25"/>
      <c r="E458" s="25"/>
      <c r="F458" s="25"/>
    </row>
    <row r="459" spans="1:6" s="30" customFormat="1" ht="21" customHeight="1" x14ac:dyDescent="0.25">
      <c r="A459" s="81"/>
      <c r="B459" s="113" t="s">
        <v>698</v>
      </c>
      <c r="C459" s="113"/>
      <c r="D459" s="113"/>
      <c r="E459" s="113"/>
      <c r="F459" s="114"/>
    </row>
    <row r="460" spans="1:6" s="30" customFormat="1" x14ac:dyDescent="0.25">
      <c r="A460" s="61"/>
      <c r="B460" s="83"/>
      <c r="C460" s="19"/>
      <c r="D460" s="31"/>
      <c r="E460" s="31"/>
      <c r="F460" s="31"/>
    </row>
    <row r="461" spans="1:6" s="30" customFormat="1" x14ac:dyDescent="0.25">
      <c r="A461" s="61"/>
      <c r="B461" s="83"/>
      <c r="C461" s="19"/>
      <c r="D461" s="31"/>
      <c r="E461" s="31"/>
      <c r="F461" s="31"/>
    </row>
    <row r="462" spans="1:6" x14ac:dyDescent="0.25">
      <c r="A462" s="67" t="s">
        <v>48</v>
      </c>
      <c r="B462" s="68" t="s">
        <v>625</v>
      </c>
      <c r="C462" s="20"/>
      <c r="D462" s="20"/>
      <c r="E462" s="20"/>
      <c r="F462" s="70"/>
    </row>
    <row r="463" spans="1:6" s="30" customFormat="1" ht="5.65" customHeight="1" x14ac:dyDescent="0.25">
      <c r="A463" s="78"/>
      <c r="B463" s="27"/>
      <c r="C463" s="91"/>
      <c r="D463" s="91"/>
      <c r="E463" s="91"/>
      <c r="F463" s="91"/>
    </row>
    <row r="464" spans="1:6" s="80" customFormat="1" ht="5.65" customHeight="1" x14ac:dyDescent="0.25">
      <c r="A464" s="71"/>
      <c r="B464" s="28"/>
      <c r="C464" s="25"/>
      <c r="D464" s="25"/>
      <c r="E464" s="25"/>
      <c r="F464" s="25"/>
    </row>
    <row r="465" spans="1:6" s="80" customFormat="1" ht="240" customHeight="1" x14ac:dyDescent="0.25">
      <c r="A465" s="61" t="s">
        <v>27</v>
      </c>
      <c r="B465" s="26" t="s">
        <v>628</v>
      </c>
      <c r="C465" s="19" t="s">
        <v>627</v>
      </c>
      <c r="D465" s="31">
        <v>17</v>
      </c>
      <c r="E465" s="31"/>
      <c r="F465" s="31"/>
    </row>
    <row r="466" spans="1:6" s="30" customFormat="1" ht="5.65" customHeight="1" x14ac:dyDescent="0.25">
      <c r="A466" s="78"/>
      <c r="B466" s="27"/>
      <c r="C466" s="91"/>
      <c r="D466" s="91"/>
      <c r="E466" s="91"/>
      <c r="F466" s="91"/>
    </row>
    <row r="467" spans="1:6" s="80" customFormat="1" ht="5.65" customHeight="1" x14ac:dyDescent="0.25">
      <c r="A467" s="71"/>
      <c r="B467" s="28"/>
      <c r="C467" s="25"/>
      <c r="D467" s="25"/>
      <c r="E467" s="25"/>
      <c r="F467" s="25"/>
    </row>
    <row r="468" spans="1:6" s="30" customFormat="1" ht="247.5" customHeight="1" x14ac:dyDescent="0.25">
      <c r="A468" s="61" t="s">
        <v>12</v>
      </c>
      <c r="B468" s="26" t="s">
        <v>629</v>
      </c>
      <c r="C468" s="19" t="s">
        <v>627</v>
      </c>
      <c r="D468" s="31">
        <v>4</v>
      </c>
      <c r="E468" s="31"/>
      <c r="F468" s="31"/>
    </row>
    <row r="469" spans="1:6" s="30" customFormat="1" ht="5.65" customHeight="1" x14ac:dyDescent="0.25">
      <c r="A469" s="78"/>
      <c r="B469" s="27"/>
      <c r="C469" s="91"/>
      <c r="D469" s="91"/>
      <c r="E469" s="91"/>
      <c r="F469" s="91"/>
    </row>
    <row r="470" spans="1:6" s="80" customFormat="1" ht="5.65" customHeight="1" x14ac:dyDescent="0.25">
      <c r="A470" s="71"/>
      <c r="B470" s="28"/>
      <c r="C470" s="25"/>
      <c r="D470" s="25"/>
      <c r="E470" s="25"/>
      <c r="F470" s="25"/>
    </row>
    <row r="471" spans="1:6" s="30" customFormat="1" ht="241.5" customHeight="1" x14ac:dyDescent="0.25">
      <c r="A471" s="61" t="s">
        <v>13</v>
      </c>
      <c r="B471" s="26" t="s">
        <v>630</v>
      </c>
      <c r="C471" s="19" t="s">
        <v>627</v>
      </c>
      <c r="D471" s="31">
        <v>6</v>
      </c>
      <c r="E471" s="31"/>
      <c r="F471" s="31"/>
    </row>
    <row r="472" spans="1:6" s="30" customFormat="1" ht="5.65" customHeight="1" x14ac:dyDescent="0.25">
      <c r="A472" s="78"/>
      <c r="B472" s="27"/>
      <c r="C472" s="91"/>
      <c r="D472" s="91"/>
      <c r="E472" s="91"/>
      <c r="F472" s="91"/>
    </row>
    <row r="473" spans="1:6" s="80" customFormat="1" ht="5.65" customHeight="1" x14ac:dyDescent="0.25">
      <c r="A473" s="71"/>
      <c r="B473" s="28"/>
      <c r="C473" s="25"/>
      <c r="D473" s="25"/>
      <c r="E473" s="25"/>
      <c r="F473" s="25"/>
    </row>
    <row r="474" spans="1:6" s="80" customFormat="1" ht="379.15" customHeight="1" x14ac:dyDescent="0.25">
      <c r="A474" s="61" t="s">
        <v>14</v>
      </c>
      <c r="B474" s="85" t="s">
        <v>734</v>
      </c>
      <c r="C474" s="19" t="s">
        <v>49</v>
      </c>
      <c r="D474" s="31">
        <v>230</v>
      </c>
      <c r="E474" s="31"/>
      <c r="F474" s="31"/>
    </row>
    <row r="475" spans="1:6" s="30" customFormat="1" ht="5.65" customHeight="1" x14ac:dyDescent="0.25">
      <c r="A475" s="78"/>
      <c r="B475" s="27"/>
      <c r="C475" s="91"/>
      <c r="D475" s="91"/>
      <c r="E475" s="91"/>
      <c r="F475" s="91"/>
    </row>
    <row r="476" spans="1:6" s="80" customFormat="1" ht="5.65" customHeight="1" x14ac:dyDescent="0.25">
      <c r="A476" s="71"/>
      <c r="B476" s="28"/>
      <c r="C476" s="25"/>
      <c r="D476" s="25"/>
      <c r="E476" s="25"/>
      <c r="F476" s="25"/>
    </row>
    <row r="477" spans="1:6" s="80" customFormat="1" ht="376.9" customHeight="1" x14ac:dyDescent="0.25">
      <c r="A477" s="61" t="s">
        <v>15</v>
      </c>
      <c r="B477" s="85" t="s">
        <v>733</v>
      </c>
      <c r="C477" s="19" t="s">
        <v>49</v>
      </c>
      <c r="D477" s="31">
        <v>40</v>
      </c>
      <c r="E477" s="31"/>
      <c r="F477" s="31"/>
    </row>
    <row r="478" spans="1:6" s="30" customFormat="1" ht="5.65" customHeight="1" x14ac:dyDescent="0.25">
      <c r="A478" s="78"/>
      <c r="B478" s="27"/>
      <c r="C478" s="91"/>
      <c r="D478" s="91"/>
      <c r="E478" s="91"/>
      <c r="F478" s="91"/>
    </row>
    <row r="479" spans="1:6" s="80" customFormat="1" ht="5.65" customHeight="1" x14ac:dyDescent="0.25">
      <c r="A479" s="71"/>
      <c r="B479" s="28"/>
      <c r="C479" s="25"/>
      <c r="D479" s="25"/>
      <c r="E479" s="25"/>
      <c r="F479" s="25"/>
    </row>
    <row r="480" spans="1:6" s="30" customFormat="1" x14ac:dyDescent="0.25">
      <c r="A480" s="61" t="s">
        <v>45</v>
      </c>
      <c r="B480" s="26" t="s">
        <v>22</v>
      </c>
      <c r="C480" s="19" t="s">
        <v>689</v>
      </c>
      <c r="D480" s="137">
        <v>0.1</v>
      </c>
      <c r="E480" s="25"/>
      <c r="F480" s="31"/>
    </row>
    <row r="481" spans="1:6" s="30" customFormat="1" ht="5.65" customHeight="1" x14ac:dyDescent="0.25">
      <c r="A481" s="78"/>
      <c r="B481" s="27"/>
      <c r="C481" s="91"/>
      <c r="D481" s="91"/>
      <c r="E481" s="91"/>
      <c r="F481" s="91"/>
    </row>
    <row r="482" spans="1:6" s="80" customFormat="1" ht="5.65" customHeight="1" x14ac:dyDescent="0.25">
      <c r="A482" s="71"/>
      <c r="B482" s="28"/>
      <c r="C482" s="25"/>
      <c r="D482" s="25"/>
      <c r="E482" s="25"/>
      <c r="F482" s="25"/>
    </row>
    <row r="483" spans="1:6" s="30" customFormat="1" ht="20.25" customHeight="1" x14ac:dyDescent="0.25">
      <c r="A483" s="81"/>
      <c r="B483" s="113" t="s">
        <v>695</v>
      </c>
      <c r="C483" s="113"/>
      <c r="D483" s="113"/>
      <c r="E483" s="113"/>
      <c r="F483" s="114"/>
    </row>
    <row r="484" spans="1:6" s="30" customFormat="1" x14ac:dyDescent="0.25">
      <c r="A484" s="61"/>
      <c r="B484" s="83"/>
      <c r="C484" s="19"/>
      <c r="D484" s="31"/>
      <c r="E484" s="31"/>
      <c r="F484" s="31"/>
    </row>
    <row r="485" spans="1:6" x14ac:dyDescent="0.25">
      <c r="A485" s="67" t="s">
        <v>51</v>
      </c>
      <c r="B485" s="68" t="s">
        <v>58</v>
      </c>
      <c r="C485" s="20"/>
      <c r="D485" s="20"/>
      <c r="E485" s="20"/>
      <c r="F485" s="70"/>
    </row>
    <row r="486" spans="1:6" s="30" customFormat="1" ht="5.65" customHeight="1" x14ac:dyDescent="0.25">
      <c r="A486" s="78"/>
      <c r="B486" s="27"/>
      <c r="C486" s="91"/>
      <c r="D486" s="91"/>
      <c r="E486" s="91"/>
      <c r="F486" s="91"/>
    </row>
    <row r="487" spans="1:6" s="80" customFormat="1" ht="5.65" customHeight="1" x14ac:dyDescent="0.25">
      <c r="A487" s="71"/>
      <c r="B487" s="28"/>
      <c r="C487" s="25"/>
      <c r="D487" s="25"/>
      <c r="E487" s="25"/>
      <c r="F487" s="25"/>
    </row>
    <row r="488" spans="1:6" s="80" customFormat="1" x14ac:dyDescent="0.25">
      <c r="A488" s="61" t="s">
        <v>27</v>
      </c>
      <c r="B488" s="26" t="s">
        <v>396</v>
      </c>
      <c r="C488" s="19" t="s">
        <v>21</v>
      </c>
      <c r="D488" s="31">
        <v>24</v>
      </c>
      <c r="E488" s="31"/>
      <c r="F488" s="31"/>
    </row>
    <row r="489" spans="1:6" s="30" customFormat="1" ht="5.65" customHeight="1" x14ac:dyDescent="0.25">
      <c r="A489" s="78"/>
      <c r="B489" s="27"/>
      <c r="C489" s="91"/>
      <c r="D489" s="91"/>
      <c r="E489" s="91"/>
      <c r="F489" s="91"/>
    </row>
    <row r="490" spans="1:6" s="80" customFormat="1" ht="5.65" customHeight="1" x14ac:dyDescent="0.25">
      <c r="A490" s="71"/>
      <c r="B490" s="28"/>
      <c r="C490" s="25"/>
      <c r="D490" s="25"/>
      <c r="E490" s="25"/>
      <c r="F490" s="25"/>
    </row>
    <row r="491" spans="1:6" s="30" customFormat="1" ht="45" x14ac:dyDescent="0.25">
      <c r="A491" s="61" t="s">
        <v>12</v>
      </c>
      <c r="B491" s="26" t="s">
        <v>546</v>
      </c>
      <c r="C491" s="19" t="s">
        <v>21</v>
      </c>
      <c r="D491" s="31">
        <v>24</v>
      </c>
      <c r="E491" s="31"/>
      <c r="F491" s="31"/>
    </row>
    <row r="492" spans="1:6" s="30" customFormat="1" ht="5.65" customHeight="1" x14ac:dyDescent="0.25">
      <c r="A492" s="78"/>
      <c r="B492" s="27"/>
      <c r="C492" s="91"/>
      <c r="D492" s="91"/>
      <c r="E492" s="91"/>
      <c r="F492" s="91"/>
    </row>
    <row r="493" spans="1:6" s="80" customFormat="1" ht="5.65" customHeight="1" x14ac:dyDescent="0.25">
      <c r="A493" s="71"/>
      <c r="B493" s="28"/>
      <c r="C493" s="25"/>
      <c r="D493" s="25"/>
      <c r="E493" s="25"/>
      <c r="F493" s="25"/>
    </row>
    <row r="494" spans="1:6" s="30" customFormat="1" ht="30" x14ac:dyDescent="0.25">
      <c r="A494" s="61" t="s">
        <v>13</v>
      </c>
      <c r="B494" s="26" t="s">
        <v>645</v>
      </c>
      <c r="C494" s="19"/>
      <c r="D494" s="31"/>
      <c r="E494" s="31"/>
      <c r="F494" s="31"/>
    </row>
    <row r="495" spans="1:6" s="30" customFormat="1" ht="5.65" customHeight="1" x14ac:dyDescent="0.25">
      <c r="A495" s="78"/>
      <c r="B495" s="27"/>
      <c r="C495" s="91"/>
      <c r="D495" s="91"/>
      <c r="E495" s="91"/>
      <c r="F495" s="91"/>
    </row>
    <row r="496" spans="1:6" s="80" customFormat="1" ht="5.65" customHeight="1" x14ac:dyDescent="0.25">
      <c r="A496" s="71"/>
      <c r="B496" s="28"/>
      <c r="C496" s="25"/>
      <c r="D496" s="25"/>
      <c r="E496" s="25"/>
      <c r="F496" s="25"/>
    </row>
    <row r="497" spans="1:6" s="80" customFormat="1" ht="75" x14ac:dyDescent="0.25">
      <c r="A497" s="61" t="s">
        <v>14</v>
      </c>
      <c r="B497" s="85" t="s">
        <v>696</v>
      </c>
      <c r="C497" s="19" t="s">
        <v>49</v>
      </c>
      <c r="D497" s="31">
        <f>D228+D231+D234+D237+D240+D243+D249</f>
        <v>6171.26</v>
      </c>
      <c r="E497" s="31"/>
      <c r="F497" s="31"/>
    </row>
    <row r="498" spans="1:6" s="30" customFormat="1" ht="5.65" customHeight="1" x14ac:dyDescent="0.25">
      <c r="A498" s="78"/>
      <c r="B498" s="27"/>
      <c r="C498" s="91"/>
      <c r="D498" s="91"/>
      <c r="E498" s="91"/>
      <c r="F498" s="91"/>
    </row>
    <row r="499" spans="1:6" s="80" customFormat="1" ht="5.65" customHeight="1" x14ac:dyDescent="0.25">
      <c r="A499" s="71"/>
      <c r="B499" s="28"/>
      <c r="C499" s="25"/>
      <c r="D499" s="25"/>
      <c r="E499" s="25"/>
      <c r="F499" s="25"/>
    </row>
    <row r="500" spans="1:6" s="80" customFormat="1" ht="29.45" customHeight="1" x14ac:dyDescent="0.25">
      <c r="A500" s="61" t="s">
        <v>15</v>
      </c>
      <c r="B500" s="26" t="s">
        <v>559</v>
      </c>
      <c r="C500" s="19"/>
      <c r="D500" s="31"/>
      <c r="E500" s="31"/>
      <c r="F500" s="31"/>
    </row>
    <row r="501" spans="1:6" s="30" customFormat="1" ht="5.65" customHeight="1" x14ac:dyDescent="0.25">
      <c r="A501" s="78"/>
      <c r="B501" s="27"/>
      <c r="C501" s="91"/>
      <c r="D501" s="91"/>
      <c r="E501" s="91"/>
      <c r="F501" s="91"/>
    </row>
    <row r="502" spans="1:6" s="80" customFormat="1" ht="5.65" customHeight="1" x14ac:dyDescent="0.25">
      <c r="A502" s="71"/>
      <c r="B502" s="28"/>
      <c r="C502" s="25"/>
      <c r="D502" s="25"/>
      <c r="E502" s="25"/>
      <c r="F502" s="25"/>
    </row>
    <row r="503" spans="1:6" s="80" customFormat="1" ht="31.15" customHeight="1" x14ac:dyDescent="0.25">
      <c r="A503" s="61" t="s">
        <v>16</v>
      </c>
      <c r="B503" s="26" t="s">
        <v>560</v>
      </c>
      <c r="C503" s="19"/>
      <c r="D503" s="31"/>
      <c r="E503" s="31"/>
      <c r="F503" s="31"/>
    </row>
    <row r="504" spans="1:6" s="30" customFormat="1" ht="5.65" customHeight="1" x14ac:dyDescent="0.25">
      <c r="A504" s="78"/>
      <c r="B504" s="27"/>
      <c r="C504" s="91"/>
      <c r="D504" s="91"/>
      <c r="E504" s="91"/>
      <c r="F504" s="91"/>
    </row>
    <row r="505" spans="1:6" s="80" customFormat="1" ht="5.65" customHeight="1" x14ac:dyDescent="0.25">
      <c r="A505" s="71"/>
      <c r="B505" s="28"/>
      <c r="C505" s="25"/>
      <c r="D505" s="25"/>
      <c r="E505" s="25"/>
      <c r="F505" s="25"/>
    </row>
    <row r="506" spans="1:6" s="80" customFormat="1" ht="60" x14ac:dyDescent="0.25">
      <c r="A506" s="61" t="s">
        <v>17</v>
      </c>
      <c r="B506" s="26" t="s">
        <v>398</v>
      </c>
      <c r="C506" s="19" t="s">
        <v>21</v>
      </c>
      <c r="D506" s="31">
        <v>10</v>
      </c>
      <c r="E506" s="31"/>
      <c r="F506" s="31"/>
    </row>
    <row r="507" spans="1:6" s="30" customFormat="1" ht="5.65" customHeight="1" x14ac:dyDescent="0.25">
      <c r="A507" s="78"/>
      <c r="B507" s="27"/>
      <c r="C507" s="91"/>
      <c r="D507" s="91"/>
      <c r="E507" s="91"/>
      <c r="F507" s="91" t="str">
        <f t="shared" ref="F507" si="2">IF(D507&gt;0,ROUND((E507*D507),2),"")</f>
        <v/>
      </c>
    </row>
    <row r="508" spans="1:6" s="80" customFormat="1" ht="5.65" customHeight="1" x14ac:dyDescent="0.25">
      <c r="A508" s="71"/>
      <c r="B508" s="28"/>
      <c r="C508" s="25"/>
      <c r="D508" s="25"/>
      <c r="E508" s="25"/>
      <c r="F508" s="25"/>
    </row>
    <row r="509" spans="1:6" s="30" customFormat="1" ht="17.25" customHeight="1" x14ac:dyDescent="0.25">
      <c r="A509" s="81"/>
      <c r="B509" s="113" t="s">
        <v>694</v>
      </c>
      <c r="C509" s="113"/>
      <c r="D509" s="113"/>
      <c r="E509" s="113"/>
      <c r="F509" s="114"/>
    </row>
    <row r="510" spans="1:6" s="80" customFormat="1" x14ac:dyDescent="0.25">
      <c r="A510" s="61"/>
      <c r="C510" s="19"/>
      <c r="D510" s="31"/>
      <c r="E510" s="31"/>
      <c r="F510" s="31"/>
    </row>
    <row r="511" spans="1:6" s="80" customFormat="1" x14ac:dyDescent="0.25">
      <c r="A511" s="61"/>
      <c r="C511" s="19"/>
      <c r="D511" s="31"/>
      <c r="E511" s="31"/>
      <c r="F511" s="31"/>
    </row>
    <row r="512" spans="1:6" s="80" customFormat="1" x14ac:dyDescent="0.25">
      <c r="A512" s="61"/>
      <c r="C512" s="19"/>
      <c r="D512" s="31"/>
      <c r="E512" s="31"/>
      <c r="F512" s="31"/>
    </row>
    <row r="513" spans="1:6" s="80" customFormat="1" x14ac:dyDescent="0.25">
      <c r="A513" s="61"/>
      <c r="C513" s="19"/>
      <c r="D513" s="31"/>
      <c r="E513" s="31"/>
      <c r="F513" s="31"/>
    </row>
    <row r="514" spans="1:6" s="80" customFormat="1" x14ac:dyDescent="0.25">
      <c r="A514" s="61"/>
      <c r="C514" s="19"/>
      <c r="D514" s="31"/>
      <c r="E514" s="31"/>
      <c r="F514" s="31"/>
    </row>
    <row r="515" spans="1:6" s="80" customFormat="1" x14ac:dyDescent="0.25">
      <c r="A515" s="61"/>
      <c r="C515" s="19"/>
      <c r="D515" s="31"/>
      <c r="E515" s="31"/>
      <c r="F515" s="31"/>
    </row>
    <row r="516" spans="1:6" s="80" customFormat="1" x14ac:dyDescent="0.25">
      <c r="A516" s="61"/>
      <c r="C516" s="19"/>
      <c r="D516" s="31"/>
      <c r="E516" s="31"/>
      <c r="F516" s="31"/>
    </row>
    <row r="517" spans="1:6" s="80" customFormat="1" x14ac:dyDescent="0.25">
      <c r="A517" s="61"/>
      <c r="C517" s="19"/>
      <c r="D517" s="31"/>
      <c r="E517" s="31"/>
      <c r="F517" s="31"/>
    </row>
    <row r="518" spans="1:6" s="80" customFormat="1" x14ac:dyDescent="0.25">
      <c r="A518" s="61"/>
      <c r="C518" s="19"/>
      <c r="D518" s="31"/>
      <c r="E518" s="31"/>
      <c r="F518" s="31"/>
    </row>
    <row r="519" spans="1:6" s="80" customFormat="1" x14ac:dyDescent="0.25">
      <c r="A519" s="61"/>
      <c r="C519" s="19"/>
      <c r="D519" s="31"/>
      <c r="E519" s="31"/>
      <c r="F519" s="31"/>
    </row>
    <row r="520" spans="1:6" s="80" customFormat="1" x14ac:dyDescent="0.25">
      <c r="A520" s="61"/>
      <c r="C520" s="30"/>
      <c r="D520" s="31"/>
      <c r="E520" s="31"/>
      <c r="F520" s="31"/>
    </row>
    <row r="521" spans="1:6" s="80" customFormat="1" x14ac:dyDescent="0.25">
      <c r="A521" s="61"/>
      <c r="C521" s="30"/>
      <c r="D521" s="31"/>
      <c r="E521" s="31"/>
      <c r="F521" s="31"/>
    </row>
    <row r="522" spans="1:6" s="80" customFormat="1" x14ac:dyDescent="0.25">
      <c r="A522" s="61"/>
      <c r="C522" s="30"/>
      <c r="D522" s="31"/>
      <c r="E522" s="31"/>
      <c r="F522" s="31"/>
    </row>
    <row r="523" spans="1:6" s="80" customFormat="1" x14ac:dyDescent="0.25">
      <c r="A523" s="61"/>
      <c r="C523" s="30"/>
      <c r="D523" s="31"/>
      <c r="E523" s="31"/>
      <c r="F523" s="31"/>
    </row>
    <row r="524" spans="1:6" s="80" customFormat="1" x14ac:dyDescent="0.25">
      <c r="A524" s="61"/>
      <c r="C524" s="30"/>
      <c r="D524" s="31"/>
      <c r="E524" s="31"/>
      <c r="F524" s="31"/>
    </row>
    <row r="525" spans="1:6" s="80" customFormat="1" x14ac:dyDescent="0.25">
      <c r="A525" s="61"/>
      <c r="C525" s="30"/>
      <c r="D525" s="31"/>
      <c r="E525" s="31"/>
      <c r="F525" s="31"/>
    </row>
    <row r="526" spans="1:6" s="80" customFormat="1" x14ac:dyDescent="0.25">
      <c r="A526" s="61"/>
      <c r="C526" s="30"/>
      <c r="D526" s="31"/>
      <c r="E526" s="31"/>
      <c r="F526" s="31"/>
    </row>
    <row r="527" spans="1:6" s="80" customFormat="1" x14ac:dyDescent="0.25">
      <c r="A527" s="61"/>
      <c r="C527" s="30"/>
      <c r="D527" s="31"/>
      <c r="E527" s="31"/>
      <c r="F527" s="31"/>
    </row>
    <row r="528" spans="1:6" s="80" customFormat="1" x14ac:dyDescent="0.25">
      <c r="A528" s="61"/>
      <c r="C528" s="30"/>
      <c r="D528" s="31"/>
      <c r="E528" s="31"/>
      <c r="F528" s="31"/>
    </row>
    <row r="529" spans="1:6" s="80" customFormat="1" x14ac:dyDescent="0.25">
      <c r="A529" s="61"/>
      <c r="C529" s="30"/>
      <c r="D529" s="31"/>
      <c r="E529" s="31"/>
      <c r="F529" s="31"/>
    </row>
    <row r="530" spans="1:6" s="80" customFormat="1" x14ac:dyDescent="0.25">
      <c r="A530" s="61"/>
      <c r="C530" s="30"/>
      <c r="D530" s="31"/>
      <c r="E530" s="31"/>
      <c r="F530" s="31"/>
    </row>
    <row r="531" spans="1:6" s="80" customFormat="1" x14ac:dyDescent="0.25">
      <c r="A531" s="61"/>
      <c r="C531" s="30"/>
      <c r="D531" s="31"/>
      <c r="E531" s="31"/>
      <c r="F531" s="31"/>
    </row>
    <row r="532" spans="1:6" s="80" customFormat="1" x14ac:dyDescent="0.25">
      <c r="A532" s="61"/>
      <c r="C532" s="30"/>
      <c r="D532" s="31"/>
      <c r="E532" s="31"/>
      <c r="F532" s="31"/>
    </row>
    <row r="533" spans="1:6" s="80" customFormat="1" x14ac:dyDescent="0.25">
      <c r="A533" s="61"/>
      <c r="C533" s="30"/>
      <c r="D533" s="31"/>
      <c r="E533" s="31"/>
      <c r="F533" s="31"/>
    </row>
    <row r="534" spans="1:6" s="80" customFormat="1" x14ac:dyDescent="0.25">
      <c r="A534" s="61"/>
      <c r="C534" s="30"/>
      <c r="D534" s="31"/>
      <c r="E534" s="31"/>
      <c r="F534" s="31"/>
    </row>
    <row r="535" spans="1:6" s="80" customFormat="1" x14ac:dyDescent="0.25">
      <c r="A535" s="61"/>
      <c r="C535" s="30"/>
      <c r="D535" s="31"/>
      <c r="E535" s="31"/>
      <c r="F535" s="31"/>
    </row>
    <row r="536" spans="1:6" s="80" customFormat="1" x14ac:dyDescent="0.25">
      <c r="A536" s="61"/>
      <c r="C536" s="30"/>
      <c r="D536" s="31"/>
      <c r="E536" s="31"/>
      <c r="F536" s="31"/>
    </row>
    <row r="537" spans="1:6" s="80" customFormat="1" x14ac:dyDescent="0.25">
      <c r="A537" s="61"/>
      <c r="C537" s="30"/>
      <c r="D537" s="31"/>
      <c r="E537" s="31"/>
      <c r="F537" s="31"/>
    </row>
    <row r="538" spans="1:6" s="80" customFormat="1" x14ac:dyDescent="0.25">
      <c r="A538" s="61"/>
      <c r="C538" s="30"/>
      <c r="D538" s="31"/>
      <c r="E538" s="31"/>
      <c r="F538" s="31"/>
    </row>
    <row r="539" spans="1:6" s="80" customFormat="1" x14ac:dyDescent="0.25">
      <c r="A539" s="61"/>
      <c r="C539" s="30"/>
      <c r="D539" s="31"/>
      <c r="E539" s="31"/>
      <c r="F539" s="31"/>
    </row>
    <row r="540" spans="1:6" s="80" customFormat="1" x14ac:dyDescent="0.25">
      <c r="A540" s="61"/>
      <c r="C540" s="30"/>
      <c r="D540" s="31"/>
      <c r="E540" s="31"/>
      <c r="F540" s="31"/>
    </row>
    <row r="541" spans="1:6" s="80" customFormat="1" x14ac:dyDescent="0.25">
      <c r="A541" s="61"/>
      <c r="C541" s="30"/>
      <c r="D541" s="31"/>
      <c r="E541" s="31"/>
      <c r="F541" s="31"/>
    </row>
    <row r="542" spans="1:6" s="80" customFormat="1" x14ac:dyDescent="0.25">
      <c r="A542" s="61"/>
      <c r="C542" s="30"/>
      <c r="D542" s="31"/>
      <c r="E542" s="31"/>
      <c r="F542" s="31"/>
    </row>
    <row r="543" spans="1:6" s="80" customFormat="1" x14ac:dyDescent="0.25">
      <c r="A543" s="61"/>
      <c r="C543" s="30"/>
      <c r="D543" s="31"/>
      <c r="E543" s="31"/>
      <c r="F543" s="31"/>
    </row>
    <row r="544" spans="1:6" s="80" customFormat="1" x14ac:dyDescent="0.25">
      <c r="A544" s="61"/>
      <c r="C544" s="30"/>
      <c r="D544" s="31"/>
      <c r="E544" s="31"/>
      <c r="F544" s="31"/>
    </row>
    <row r="545" spans="1:6" s="80" customFormat="1" x14ac:dyDescent="0.25">
      <c r="A545" s="61"/>
      <c r="C545" s="30"/>
      <c r="D545" s="31"/>
      <c r="E545" s="31"/>
      <c r="F545" s="31"/>
    </row>
    <row r="546" spans="1:6" s="80" customFormat="1" x14ac:dyDescent="0.25">
      <c r="A546" s="61"/>
      <c r="C546" s="30"/>
      <c r="D546" s="31"/>
      <c r="E546" s="31"/>
      <c r="F546" s="31"/>
    </row>
    <row r="547" spans="1:6" s="80" customFormat="1" x14ac:dyDescent="0.25">
      <c r="A547" s="61"/>
      <c r="C547" s="30"/>
      <c r="D547" s="31"/>
      <c r="E547" s="31"/>
      <c r="F547" s="31"/>
    </row>
    <row r="548" spans="1:6" s="80" customFormat="1" x14ac:dyDescent="0.25">
      <c r="A548" s="61"/>
      <c r="C548" s="30"/>
      <c r="D548" s="31"/>
      <c r="E548" s="31"/>
      <c r="F548" s="31"/>
    </row>
    <row r="549" spans="1:6" s="80" customFormat="1" x14ac:dyDescent="0.25">
      <c r="A549" s="61"/>
      <c r="C549" s="30"/>
      <c r="D549" s="31"/>
      <c r="E549" s="31"/>
      <c r="F549" s="31"/>
    </row>
    <row r="550" spans="1:6" s="80" customFormat="1" x14ac:dyDescent="0.25">
      <c r="A550" s="61"/>
      <c r="C550" s="30"/>
      <c r="D550" s="31"/>
      <c r="E550" s="31"/>
      <c r="F550" s="31"/>
    </row>
    <row r="551" spans="1:6" s="80" customFormat="1" x14ac:dyDescent="0.25">
      <c r="A551" s="61"/>
      <c r="C551" s="30"/>
      <c r="D551" s="31"/>
      <c r="E551" s="31"/>
      <c r="F551" s="31"/>
    </row>
    <row r="552" spans="1:6" s="80" customFormat="1" x14ac:dyDescent="0.25">
      <c r="A552" s="61"/>
      <c r="C552" s="30"/>
      <c r="D552" s="31"/>
      <c r="E552" s="31"/>
      <c r="F552" s="31"/>
    </row>
    <row r="553" spans="1:6" s="80" customFormat="1" x14ac:dyDescent="0.25">
      <c r="A553" s="61"/>
      <c r="C553" s="30"/>
      <c r="D553" s="31"/>
      <c r="E553" s="31"/>
      <c r="F553" s="31"/>
    </row>
    <row r="554" spans="1:6" s="80" customFormat="1" x14ac:dyDescent="0.25">
      <c r="A554" s="61"/>
      <c r="C554" s="30"/>
      <c r="D554" s="31"/>
      <c r="E554" s="31"/>
      <c r="F554" s="31"/>
    </row>
    <row r="555" spans="1:6" s="80" customFormat="1" x14ac:dyDescent="0.25">
      <c r="A555" s="61"/>
      <c r="C555" s="30"/>
      <c r="D555" s="31"/>
      <c r="E555" s="31"/>
      <c r="F555" s="31"/>
    </row>
    <row r="556" spans="1:6" s="80" customFormat="1" x14ac:dyDescent="0.25">
      <c r="A556" s="61"/>
      <c r="C556" s="30"/>
      <c r="D556" s="31"/>
      <c r="E556" s="31"/>
      <c r="F556" s="31"/>
    </row>
    <row r="557" spans="1:6" s="80" customFormat="1" x14ac:dyDescent="0.25">
      <c r="A557" s="61"/>
      <c r="C557" s="30"/>
      <c r="D557" s="31"/>
      <c r="E557" s="31"/>
      <c r="F557" s="31"/>
    </row>
    <row r="558" spans="1:6" s="80" customFormat="1" x14ac:dyDescent="0.25">
      <c r="A558" s="61"/>
      <c r="C558" s="30"/>
      <c r="D558" s="31"/>
      <c r="E558" s="31"/>
      <c r="F558" s="31"/>
    </row>
    <row r="559" spans="1:6" s="80" customFormat="1" x14ac:dyDescent="0.25">
      <c r="A559" s="61"/>
      <c r="C559" s="30"/>
      <c r="D559" s="31"/>
      <c r="E559" s="31"/>
      <c r="F559" s="31"/>
    </row>
    <row r="560" spans="1:6" s="80" customFormat="1" x14ac:dyDescent="0.25">
      <c r="A560" s="61"/>
      <c r="C560" s="30"/>
      <c r="D560" s="31"/>
      <c r="E560" s="31"/>
      <c r="F560" s="31"/>
    </row>
    <row r="561" spans="1:6" s="80" customFormat="1" x14ac:dyDescent="0.25">
      <c r="A561" s="61"/>
      <c r="C561" s="30"/>
      <c r="D561" s="31"/>
      <c r="E561" s="31"/>
      <c r="F561" s="31"/>
    </row>
    <row r="562" spans="1:6" s="80" customFormat="1" x14ac:dyDescent="0.25">
      <c r="A562" s="61"/>
      <c r="C562" s="30"/>
      <c r="D562" s="31"/>
      <c r="E562" s="31"/>
      <c r="F562" s="31"/>
    </row>
    <row r="563" spans="1:6" s="80" customFormat="1" x14ac:dyDescent="0.25">
      <c r="A563" s="61"/>
      <c r="C563" s="30"/>
      <c r="D563" s="31"/>
      <c r="E563" s="31"/>
      <c r="F563" s="31"/>
    </row>
    <row r="564" spans="1:6" s="80" customFormat="1" x14ac:dyDescent="0.25">
      <c r="A564" s="61"/>
      <c r="C564" s="30"/>
      <c r="D564" s="31"/>
      <c r="E564" s="31"/>
      <c r="F564" s="31"/>
    </row>
    <row r="565" spans="1:6" s="80" customFormat="1" x14ac:dyDescent="0.25">
      <c r="A565" s="61"/>
      <c r="C565" s="30"/>
      <c r="D565" s="31"/>
      <c r="E565" s="31"/>
      <c r="F565" s="31"/>
    </row>
    <row r="566" spans="1:6" s="80" customFormat="1" x14ac:dyDescent="0.25">
      <c r="A566" s="61"/>
      <c r="C566" s="30"/>
      <c r="D566" s="31"/>
      <c r="E566" s="31"/>
      <c r="F566" s="31"/>
    </row>
    <row r="567" spans="1:6" s="80" customFormat="1" x14ac:dyDescent="0.25">
      <c r="A567" s="61"/>
      <c r="C567" s="30"/>
      <c r="D567" s="31"/>
      <c r="E567" s="31"/>
      <c r="F567" s="31"/>
    </row>
    <row r="568" spans="1:6" s="80" customFormat="1" x14ac:dyDescent="0.25">
      <c r="A568" s="61"/>
      <c r="C568" s="30"/>
      <c r="D568" s="31"/>
      <c r="E568" s="31"/>
      <c r="F568" s="31"/>
    </row>
    <row r="569" spans="1:6" s="80" customFormat="1" x14ac:dyDescent="0.25">
      <c r="A569" s="61"/>
      <c r="C569" s="30"/>
      <c r="D569" s="31"/>
      <c r="E569" s="31"/>
      <c r="F569" s="31"/>
    </row>
    <row r="570" spans="1:6" s="80" customFormat="1" x14ac:dyDescent="0.25">
      <c r="A570" s="61"/>
      <c r="C570" s="30"/>
      <c r="D570" s="31"/>
      <c r="E570" s="31"/>
      <c r="F570" s="31"/>
    </row>
    <row r="571" spans="1:6" s="80" customFormat="1" x14ac:dyDescent="0.25">
      <c r="A571" s="61"/>
      <c r="C571" s="30"/>
      <c r="D571" s="31"/>
      <c r="E571" s="31"/>
      <c r="F571" s="31"/>
    </row>
    <row r="572" spans="1:6" s="80" customFormat="1" x14ac:dyDescent="0.25">
      <c r="A572" s="61"/>
      <c r="C572" s="30"/>
      <c r="D572" s="31"/>
      <c r="E572" s="31"/>
      <c r="F572" s="31"/>
    </row>
    <row r="573" spans="1:6" s="80" customFormat="1" x14ac:dyDescent="0.25">
      <c r="A573" s="61"/>
      <c r="C573" s="30"/>
      <c r="D573" s="31"/>
      <c r="E573" s="31"/>
      <c r="F573" s="31"/>
    </row>
    <row r="574" spans="1:6" s="80" customFormat="1" x14ac:dyDescent="0.25">
      <c r="A574" s="61"/>
      <c r="C574" s="30"/>
      <c r="D574" s="31"/>
      <c r="E574" s="31"/>
      <c r="F574" s="31"/>
    </row>
    <row r="575" spans="1:6" s="80" customFormat="1" x14ac:dyDescent="0.25">
      <c r="A575" s="61"/>
      <c r="C575" s="30"/>
      <c r="D575" s="31"/>
      <c r="E575" s="31"/>
      <c r="F575" s="31"/>
    </row>
    <row r="576" spans="1:6" s="80" customFormat="1" x14ac:dyDescent="0.25">
      <c r="A576" s="61"/>
      <c r="C576" s="30"/>
      <c r="D576" s="31"/>
      <c r="E576" s="31"/>
      <c r="F576" s="31"/>
    </row>
    <row r="577" spans="1:6" s="80" customFormat="1" x14ac:dyDescent="0.25">
      <c r="A577" s="61"/>
      <c r="C577" s="30"/>
      <c r="D577" s="31"/>
      <c r="E577" s="31"/>
      <c r="F577" s="31"/>
    </row>
    <row r="578" spans="1:6" s="80" customFormat="1" x14ac:dyDescent="0.25">
      <c r="A578" s="61"/>
      <c r="C578" s="30"/>
      <c r="D578" s="31"/>
      <c r="E578" s="31"/>
      <c r="F578" s="31"/>
    </row>
    <row r="579" spans="1:6" s="80" customFormat="1" x14ac:dyDescent="0.25">
      <c r="A579" s="61"/>
      <c r="C579" s="30"/>
      <c r="D579" s="31"/>
      <c r="E579" s="31"/>
      <c r="F579" s="31"/>
    </row>
    <row r="580" spans="1:6" s="80" customFormat="1" x14ac:dyDescent="0.25">
      <c r="A580" s="61"/>
      <c r="C580" s="30"/>
      <c r="D580" s="31"/>
      <c r="E580" s="31"/>
      <c r="F580" s="31"/>
    </row>
    <row r="581" spans="1:6" s="80" customFormat="1" x14ac:dyDescent="0.25">
      <c r="A581" s="61"/>
      <c r="C581" s="30"/>
      <c r="D581" s="31"/>
      <c r="E581" s="31"/>
      <c r="F581" s="31"/>
    </row>
    <row r="582" spans="1:6" s="80" customFormat="1" x14ac:dyDescent="0.25">
      <c r="A582" s="61"/>
      <c r="C582" s="30"/>
      <c r="D582" s="31"/>
      <c r="E582" s="31"/>
      <c r="F582" s="31"/>
    </row>
    <row r="583" spans="1:6" s="80" customFormat="1" x14ac:dyDescent="0.25">
      <c r="A583" s="61"/>
      <c r="C583" s="30"/>
      <c r="D583" s="31"/>
      <c r="E583" s="31"/>
      <c r="F583" s="31"/>
    </row>
    <row r="584" spans="1:6" s="80" customFormat="1" x14ac:dyDescent="0.25">
      <c r="A584" s="61"/>
      <c r="C584" s="30"/>
      <c r="D584" s="31"/>
      <c r="E584" s="31"/>
      <c r="F584" s="31"/>
    </row>
    <row r="585" spans="1:6" s="80" customFormat="1" x14ac:dyDescent="0.25">
      <c r="A585" s="61"/>
      <c r="C585" s="30"/>
      <c r="D585" s="31"/>
      <c r="E585" s="31"/>
      <c r="F585" s="31"/>
    </row>
    <row r="586" spans="1:6" s="80" customFormat="1" x14ac:dyDescent="0.25">
      <c r="A586" s="61"/>
      <c r="C586" s="30"/>
      <c r="D586" s="31"/>
      <c r="E586" s="31"/>
      <c r="F586" s="31"/>
    </row>
    <row r="587" spans="1:6" s="80" customFormat="1" x14ac:dyDescent="0.25">
      <c r="A587" s="61"/>
      <c r="C587" s="30"/>
      <c r="D587" s="31"/>
      <c r="E587" s="31"/>
      <c r="F587" s="31"/>
    </row>
    <row r="588" spans="1:6" s="80" customFormat="1" x14ac:dyDescent="0.25">
      <c r="A588" s="61"/>
      <c r="C588" s="30"/>
      <c r="D588" s="31"/>
      <c r="E588" s="31"/>
      <c r="F588" s="31"/>
    </row>
    <row r="589" spans="1:6" s="80" customFormat="1" x14ac:dyDescent="0.25">
      <c r="A589" s="61"/>
      <c r="C589" s="30"/>
      <c r="D589" s="31"/>
      <c r="E589" s="31"/>
      <c r="F589" s="31"/>
    </row>
    <row r="590" spans="1:6" s="80" customFormat="1" x14ac:dyDescent="0.25">
      <c r="A590" s="61"/>
      <c r="C590" s="30"/>
      <c r="D590" s="31"/>
      <c r="E590" s="31"/>
      <c r="F590" s="31"/>
    </row>
    <row r="591" spans="1:6" s="80" customFormat="1" x14ac:dyDescent="0.25">
      <c r="A591" s="61"/>
      <c r="C591" s="30"/>
      <c r="D591" s="31"/>
      <c r="E591" s="31"/>
      <c r="F591" s="31"/>
    </row>
    <row r="592" spans="1:6" s="80" customFormat="1" x14ac:dyDescent="0.25">
      <c r="A592" s="61"/>
      <c r="C592" s="30"/>
      <c r="D592" s="31"/>
      <c r="E592" s="31"/>
      <c r="F592" s="31"/>
    </row>
    <row r="593" spans="1:6" s="80" customFormat="1" x14ac:dyDescent="0.25">
      <c r="A593" s="61"/>
      <c r="C593" s="30"/>
      <c r="D593" s="31"/>
      <c r="E593" s="31"/>
      <c r="F593" s="31"/>
    </row>
    <row r="594" spans="1:6" s="80" customFormat="1" x14ac:dyDescent="0.25">
      <c r="A594" s="61"/>
      <c r="C594" s="30"/>
      <c r="D594" s="31"/>
      <c r="E594" s="31"/>
      <c r="F594" s="31"/>
    </row>
    <row r="595" spans="1:6" s="80" customFormat="1" x14ac:dyDescent="0.25">
      <c r="A595" s="61"/>
      <c r="C595" s="30"/>
      <c r="D595" s="31"/>
      <c r="E595" s="31"/>
      <c r="F595" s="31"/>
    </row>
    <row r="596" spans="1:6" s="80" customFormat="1" x14ac:dyDescent="0.25">
      <c r="A596" s="61"/>
      <c r="C596" s="30"/>
      <c r="D596" s="31"/>
      <c r="E596" s="31"/>
      <c r="F596" s="31"/>
    </row>
    <row r="597" spans="1:6" s="80" customFormat="1" x14ac:dyDescent="0.25">
      <c r="A597" s="61"/>
      <c r="C597" s="30"/>
      <c r="D597" s="31"/>
      <c r="E597" s="31"/>
      <c r="F597" s="31"/>
    </row>
    <row r="598" spans="1:6" s="80" customFormat="1" x14ac:dyDescent="0.25">
      <c r="A598" s="61"/>
      <c r="C598" s="30"/>
      <c r="D598" s="31"/>
      <c r="E598" s="31"/>
      <c r="F598" s="31"/>
    </row>
    <row r="599" spans="1:6" s="80" customFormat="1" x14ac:dyDescent="0.25">
      <c r="A599" s="61"/>
      <c r="C599" s="30"/>
      <c r="D599" s="31"/>
      <c r="E599" s="31"/>
      <c r="F599" s="31"/>
    </row>
    <row r="600" spans="1:6" s="80" customFormat="1" x14ac:dyDescent="0.25">
      <c r="A600" s="61"/>
      <c r="C600" s="30"/>
      <c r="D600" s="31"/>
      <c r="E600" s="31"/>
      <c r="F600" s="31"/>
    </row>
    <row r="601" spans="1:6" s="80" customFormat="1" x14ac:dyDescent="0.25">
      <c r="A601" s="61"/>
      <c r="C601" s="30"/>
      <c r="D601" s="31"/>
      <c r="E601" s="31"/>
      <c r="F601" s="31"/>
    </row>
    <row r="602" spans="1:6" s="80" customFormat="1" x14ac:dyDescent="0.25">
      <c r="A602" s="61"/>
      <c r="C602" s="30"/>
      <c r="D602" s="31"/>
      <c r="E602" s="31"/>
      <c r="F602" s="31"/>
    </row>
    <row r="603" spans="1:6" s="80" customFormat="1" x14ac:dyDescent="0.25">
      <c r="A603" s="61"/>
      <c r="C603" s="30"/>
      <c r="D603" s="31"/>
      <c r="E603" s="31"/>
      <c r="F603" s="31"/>
    </row>
    <row r="604" spans="1:6" s="80" customFormat="1" x14ac:dyDescent="0.25">
      <c r="A604" s="61"/>
      <c r="C604" s="30"/>
      <c r="D604" s="31"/>
      <c r="E604" s="31"/>
      <c r="F604" s="31"/>
    </row>
    <row r="605" spans="1:6" s="80" customFormat="1" x14ac:dyDescent="0.25">
      <c r="A605" s="61"/>
      <c r="C605" s="30"/>
      <c r="D605" s="31"/>
      <c r="E605" s="31"/>
      <c r="F605" s="31"/>
    </row>
    <row r="606" spans="1:6" s="80" customFormat="1" x14ac:dyDescent="0.25">
      <c r="A606" s="61"/>
      <c r="C606" s="30"/>
      <c r="D606" s="31"/>
      <c r="E606" s="31"/>
      <c r="F606" s="31"/>
    </row>
    <row r="607" spans="1:6" s="80" customFormat="1" x14ac:dyDescent="0.25">
      <c r="A607" s="61"/>
      <c r="C607" s="30"/>
      <c r="D607" s="31"/>
      <c r="E607" s="31"/>
      <c r="F607" s="31"/>
    </row>
    <row r="608" spans="1:6" s="80" customFormat="1" x14ac:dyDescent="0.25">
      <c r="A608" s="61"/>
      <c r="C608" s="30"/>
      <c r="D608" s="31"/>
      <c r="E608" s="31"/>
      <c r="F608" s="31"/>
    </row>
    <row r="609" spans="1:6" s="80" customFormat="1" x14ac:dyDescent="0.25">
      <c r="A609" s="61"/>
      <c r="C609" s="30"/>
      <c r="D609" s="31"/>
      <c r="E609" s="31"/>
      <c r="F609" s="31"/>
    </row>
    <row r="610" spans="1:6" s="80" customFormat="1" x14ac:dyDescent="0.25">
      <c r="A610" s="61"/>
      <c r="C610" s="30"/>
      <c r="D610" s="31"/>
      <c r="E610" s="31"/>
      <c r="F610" s="31"/>
    </row>
    <row r="611" spans="1:6" s="80" customFormat="1" x14ac:dyDescent="0.25">
      <c r="A611" s="61"/>
      <c r="C611" s="30"/>
      <c r="D611" s="31"/>
      <c r="E611" s="31"/>
      <c r="F611" s="31"/>
    </row>
    <row r="612" spans="1:6" s="80" customFormat="1" x14ac:dyDescent="0.25">
      <c r="A612" s="61"/>
      <c r="C612" s="30"/>
      <c r="D612" s="31"/>
      <c r="E612" s="31"/>
      <c r="F612" s="31"/>
    </row>
    <row r="613" spans="1:6" s="80" customFormat="1" x14ac:dyDescent="0.25">
      <c r="A613" s="61"/>
      <c r="C613" s="30"/>
      <c r="D613" s="31"/>
      <c r="E613" s="31"/>
      <c r="F613" s="31"/>
    </row>
    <row r="614" spans="1:6" s="80" customFormat="1" x14ac:dyDescent="0.25">
      <c r="A614" s="61"/>
      <c r="C614" s="30"/>
      <c r="D614" s="31"/>
      <c r="E614" s="31"/>
      <c r="F614" s="31"/>
    </row>
    <row r="615" spans="1:6" s="80" customFormat="1" x14ac:dyDescent="0.25">
      <c r="A615" s="61"/>
      <c r="C615" s="30"/>
      <c r="D615" s="31"/>
      <c r="E615" s="31"/>
      <c r="F615" s="31"/>
    </row>
    <row r="616" spans="1:6" s="80" customFormat="1" x14ac:dyDescent="0.25">
      <c r="A616" s="61"/>
      <c r="C616" s="30"/>
      <c r="D616" s="31"/>
      <c r="E616" s="31"/>
      <c r="F616" s="31"/>
    </row>
    <row r="617" spans="1:6" s="80" customFormat="1" x14ac:dyDescent="0.25">
      <c r="A617" s="61"/>
      <c r="C617" s="30"/>
      <c r="D617" s="31"/>
      <c r="E617" s="31"/>
      <c r="F617" s="31"/>
    </row>
    <row r="618" spans="1:6" s="80" customFormat="1" x14ac:dyDescent="0.25">
      <c r="A618" s="61"/>
      <c r="C618" s="30"/>
      <c r="D618" s="31"/>
      <c r="E618" s="31"/>
      <c r="F618" s="31"/>
    </row>
    <row r="619" spans="1:6" s="80" customFormat="1" x14ac:dyDescent="0.25">
      <c r="A619" s="61"/>
      <c r="C619" s="30"/>
      <c r="D619" s="31"/>
      <c r="E619" s="31"/>
      <c r="F619" s="31"/>
    </row>
    <row r="620" spans="1:6" s="80" customFormat="1" x14ac:dyDescent="0.25">
      <c r="A620" s="61"/>
      <c r="C620" s="30"/>
      <c r="D620" s="31"/>
      <c r="E620" s="31"/>
      <c r="F620" s="31"/>
    </row>
    <row r="621" spans="1:6" s="80" customFormat="1" x14ac:dyDescent="0.25">
      <c r="A621" s="61"/>
      <c r="C621" s="30"/>
      <c r="D621" s="31"/>
      <c r="E621" s="31"/>
      <c r="F621" s="31"/>
    </row>
    <row r="622" spans="1:6" s="80" customFormat="1" x14ac:dyDescent="0.25">
      <c r="A622" s="61"/>
      <c r="C622" s="30"/>
      <c r="D622" s="31"/>
      <c r="E622" s="31"/>
      <c r="F622" s="31"/>
    </row>
    <row r="623" spans="1:6" s="80" customFormat="1" x14ac:dyDescent="0.25">
      <c r="A623" s="61"/>
      <c r="C623" s="30"/>
      <c r="D623" s="31"/>
      <c r="E623" s="31"/>
      <c r="F623" s="31"/>
    </row>
    <row r="624" spans="1:6" s="80" customFormat="1" x14ac:dyDescent="0.25">
      <c r="A624" s="61"/>
      <c r="C624" s="30"/>
      <c r="D624" s="31"/>
      <c r="E624" s="31"/>
      <c r="F624" s="31"/>
    </row>
    <row r="625" spans="1:6" s="80" customFormat="1" x14ac:dyDescent="0.25">
      <c r="A625" s="61"/>
      <c r="C625" s="30"/>
      <c r="D625" s="31"/>
      <c r="E625" s="31"/>
      <c r="F625" s="31"/>
    </row>
    <row r="626" spans="1:6" s="80" customFormat="1" x14ac:dyDescent="0.25">
      <c r="A626" s="61"/>
      <c r="C626" s="30"/>
      <c r="D626" s="31"/>
      <c r="E626" s="31"/>
      <c r="F626" s="31"/>
    </row>
    <row r="627" spans="1:6" s="80" customFormat="1" x14ac:dyDescent="0.25">
      <c r="A627" s="61"/>
      <c r="C627" s="30"/>
      <c r="D627" s="31"/>
      <c r="E627" s="31"/>
      <c r="F627" s="31"/>
    </row>
    <row r="628" spans="1:6" s="80" customFormat="1" x14ac:dyDescent="0.25">
      <c r="A628" s="61"/>
      <c r="C628" s="30"/>
      <c r="D628" s="31"/>
      <c r="E628" s="31"/>
      <c r="F628" s="31"/>
    </row>
    <row r="629" spans="1:6" s="80" customFormat="1" x14ac:dyDescent="0.25">
      <c r="A629" s="61"/>
      <c r="C629" s="30"/>
      <c r="D629" s="31"/>
      <c r="E629" s="31"/>
      <c r="F629" s="31"/>
    </row>
    <row r="630" spans="1:6" s="80" customFormat="1" x14ac:dyDescent="0.25">
      <c r="A630" s="61"/>
      <c r="C630" s="30"/>
      <c r="D630" s="31"/>
      <c r="E630" s="31"/>
      <c r="F630" s="31"/>
    </row>
    <row r="631" spans="1:6" s="80" customFormat="1" x14ac:dyDescent="0.25">
      <c r="A631" s="61"/>
      <c r="C631" s="30"/>
      <c r="D631" s="31"/>
      <c r="E631" s="31"/>
      <c r="F631" s="31"/>
    </row>
    <row r="632" spans="1:6" s="80" customFormat="1" x14ac:dyDescent="0.25">
      <c r="A632" s="61"/>
      <c r="C632" s="30"/>
      <c r="D632" s="31"/>
      <c r="E632" s="31"/>
      <c r="F632" s="31"/>
    </row>
    <row r="633" spans="1:6" s="80" customFormat="1" x14ac:dyDescent="0.25">
      <c r="A633" s="61"/>
      <c r="C633" s="30"/>
      <c r="D633" s="31"/>
      <c r="E633" s="31"/>
      <c r="F633" s="31"/>
    </row>
    <row r="634" spans="1:6" s="80" customFormat="1" x14ac:dyDescent="0.25">
      <c r="A634" s="61"/>
      <c r="C634" s="30"/>
      <c r="D634" s="31"/>
      <c r="E634" s="31"/>
      <c r="F634" s="31"/>
    </row>
    <row r="635" spans="1:6" s="80" customFormat="1" x14ac:dyDescent="0.25">
      <c r="A635" s="61"/>
      <c r="C635" s="30"/>
      <c r="D635" s="31"/>
      <c r="E635" s="31"/>
      <c r="F635" s="31"/>
    </row>
    <row r="636" spans="1:6" s="80" customFormat="1" x14ac:dyDescent="0.25">
      <c r="A636" s="61"/>
      <c r="C636" s="30"/>
      <c r="D636" s="31"/>
      <c r="E636" s="31"/>
      <c r="F636" s="31"/>
    </row>
    <row r="637" spans="1:6" s="80" customFormat="1" x14ac:dyDescent="0.25">
      <c r="A637" s="61"/>
      <c r="C637" s="30"/>
      <c r="D637" s="31"/>
      <c r="E637" s="31"/>
      <c r="F637" s="31"/>
    </row>
    <row r="638" spans="1:6" s="80" customFormat="1" x14ac:dyDescent="0.25">
      <c r="A638" s="61"/>
      <c r="C638" s="30"/>
      <c r="D638" s="31"/>
      <c r="E638" s="31"/>
      <c r="F638" s="31"/>
    </row>
    <row r="639" spans="1:6" s="80" customFormat="1" x14ac:dyDescent="0.25">
      <c r="A639" s="61"/>
      <c r="C639" s="30"/>
      <c r="D639" s="31"/>
      <c r="E639" s="31"/>
      <c r="F639" s="31"/>
    </row>
    <row r="640" spans="1:6" s="80" customFormat="1" x14ac:dyDescent="0.25">
      <c r="A640" s="61"/>
      <c r="C640" s="30"/>
      <c r="D640" s="31"/>
      <c r="E640" s="31"/>
      <c r="F640" s="31"/>
    </row>
    <row r="641" spans="1:6" s="80" customFormat="1" x14ac:dyDescent="0.25">
      <c r="A641" s="61"/>
      <c r="C641" s="30"/>
      <c r="D641" s="31"/>
      <c r="E641" s="31"/>
      <c r="F641" s="31"/>
    </row>
    <row r="642" spans="1:6" s="80" customFormat="1" x14ac:dyDescent="0.25">
      <c r="A642" s="61"/>
      <c r="C642" s="30"/>
      <c r="D642" s="31"/>
      <c r="E642" s="31"/>
      <c r="F642" s="31"/>
    </row>
    <row r="643" spans="1:6" s="80" customFormat="1" x14ac:dyDescent="0.25">
      <c r="A643" s="61"/>
      <c r="C643" s="30"/>
      <c r="D643" s="31"/>
      <c r="E643" s="31"/>
      <c r="F643" s="31"/>
    </row>
    <row r="644" spans="1:6" s="80" customFormat="1" x14ac:dyDescent="0.25">
      <c r="A644" s="61"/>
      <c r="C644" s="30"/>
      <c r="D644" s="31"/>
      <c r="E644" s="31"/>
      <c r="F644" s="31"/>
    </row>
    <row r="645" spans="1:6" s="80" customFormat="1" x14ac:dyDescent="0.25">
      <c r="A645" s="61"/>
      <c r="C645" s="30"/>
      <c r="D645" s="31"/>
      <c r="E645" s="31"/>
      <c r="F645" s="31"/>
    </row>
    <row r="646" spans="1:6" s="80" customFormat="1" x14ac:dyDescent="0.25">
      <c r="A646" s="61"/>
      <c r="C646" s="30"/>
      <c r="D646" s="31"/>
      <c r="E646" s="31"/>
      <c r="F646" s="31"/>
    </row>
    <row r="647" spans="1:6" s="80" customFormat="1" x14ac:dyDescent="0.25">
      <c r="A647" s="61"/>
      <c r="C647" s="30"/>
      <c r="D647" s="31"/>
      <c r="E647" s="31"/>
      <c r="F647" s="31"/>
    </row>
    <row r="648" spans="1:6" s="80" customFormat="1" x14ac:dyDescent="0.25">
      <c r="A648" s="61"/>
      <c r="C648" s="30"/>
      <c r="D648" s="31"/>
      <c r="E648" s="31"/>
      <c r="F648" s="31"/>
    </row>
    <row r="649" spans="1:6" s="80" customFormat="1" x14ac:dyDescent="0.25">
      <c r="A649" s="61"/>
      <c r="C649" s="30"/>
      <c r="D649" s="31"/>
      <c r="E649" s="31"/>
      <c r="F649" s="31"/>
    </row>
    <row r="650" spans="1:6" s="80" customFormat="1" x14ac:dyDescent="0.25">
      <c r="A650" s="61"/>
      <c r="C650" s="30"/>
      <c r="D650" s="31"/>
      <c r="E650" s="31"/>
      <c r="F650" s="31"/>
    </row>
    <row r="651" spans="1:6" s="80" customFormat="1" x14ac:dyDescent="0.25">
      <c r="A651" s="61"/>
      <c r="C651" s="30"/>
      <c r="D651" s="31"/>
      <c r="E651" s="31"/>
      <c r="F651" s="31"/>
    </row>
    <row r="652" spans="1:6" s="80" customFormat="1" x14ac:dyDescent="0.25">
      <c r="A652" s="61"/>
      <c r="C652" s="30"/>
      <c r="D652" s="31"/>
      <c r="E652" s="31"/>
      <c r="F652" s="31"/>
    </row>
    <row r="653" spans="1:6" s="80" customFormat="1" x14ac:dyDescent="0.25">
      <c r="A653" s="61"/>
      <c r="C653" s="30"/>
      <c r="D653" s="31"/>
      <c r="E653" s="31"/>
      <c r="F653" s="31"/>
    </row>
    <row r="654" spans="1:6" s="80" customFormat="1" x14ac:dyDescent="0.25">
      <c r="A654" s="61"/>
      <c r="C654" s="30"/>
      <c r="D654" s="31"/>
      <c r="E654" s="31"/>
      <c r="F654" s="31"/>
    </row>
    <row r="655" spans="1:6" s="80" customFormat="1" x14ac:dyDescent="0.25">
      <c r="A655" s="61"/>
      <c r="C655" s="30"/>
      <c r="D655" s="31"/>
      <c r="E655" s="31"/>
      <c r="F655" s="31"/>
    </row>
    <row r="656" spans="1:6" s="80" customFormat="1" x14ac:dyDescent="0.25">
      <c r="A656" s="61"/>
      <c r="C656" s="30"/>
      <c r="D656" s="31"/>
      <c r="E656" s="31"/>
      <c r="F656" s="31"/>
    </row>
    <row r="657" spans="1:6" s="80" customFormat="1" x14ac:dyDescent="0.25">
      <c r="A657" s="61"/>
      <c r="C657" s="30"/>
      <c r="D657" s="31"/>
      <c r="E657" s="31"/>
      <c r="F657" s="31"/>
    </row>
    <row r="658" spans="1:6" s="80" customFormat="1" x14ac:dyDescent="0.25">
      <c r="A658" s="61"/>
      <c r="C658" s="30"/>
      <c r="D658" s="31"/>
      <c r="E658" s="31"/>
      <c r="F658" s="31"/>
    </row>
    <row r="659" spans="1:6" s="80" customFormat="1" x14ac:dyDescent="0.25">
      <c r="A659" s="61"/>
      <c r="C659" s="30"/>
      <c r="D659" s="31"/>
      <c r="E659" s="31"/>
      <c r="F659" s="31"/>
    </row>
    <row r="660" spans="1:6" s="80" customFormat="1" x14ac:dyDescent="0.25">
      <c r="A660" s="61"/>
      <c r="C660" s="30"/>
      <c r="D660" s="31"/>
      <c r="E660" s="31"/>
      <c r="F660" s="31"/>
    </row>
    <row r="661" spans="1:6" s="80" customFormat="1" x14ac:dyDescent="0.25">
      <c r="A661" s="61"/>
      <c r="C661" s="30"/>
      <c r="D661" s="31"/>
      <c r="E661" s="31"/>
      <c r="F661" s="31"/>
    </row>
    <row r="662" spans="1:6" s="80" customFormat="1" x14ac:dyDescent="0.25">
      <c r="A662" s="61"/>
      <c r="C662" s="30"/>
      <c r="D662" s="31"/>
      <c r="E662" s="31"/>
      <c r="F662" s="31"/>
    </row>
    <row r="663" spans="1:6" s="80" customFormat="1" x14ac:dyDescent="0.25">
      <c r="A663" s="61"/>
      <c r="C663" s="30"/>
      <c r="D663" s="31"/>
      <c r="E663" s="31"/>
      <c r="F663" s="31"/>
    </row>
    <row r="664" spans="1:6" s="80" customFormat="1" x14ac:dyDescent="0.25">
      <c r="A664" s="61"/>
      <c r="C664" s="30"/>
      <c r="D664" s="31"/>
      <c r="E664" s="31"/>
      <c r="F664" s="31"/>
    </row>
    <row r="665" spans="1:6" s="80" customFormat="1" x14ac:dyDescent="0.25">
      <c r="A665" s="61"/>
      <c r="C665" s="30"/>
      <c r="D665" s="31"/>
      <c r="E665" s="31"/>
      <c r="F665" s="31"/>
    </row>
    <row r="666" spans="1:6" s="80" customFormat="1" x14ac:dyDescent="0.25">
      <c r="A666" s="61"/>
      <c r="C666" s="30"/>
      <c r="D666" s="31"/>
      <c r="E666" s="31"/>
      <c r="F666" s="31"/>
    </row>
    <row r="667" spans="1:6" s="80" customFormat="1" x14ac:dyDescent="0.25">
      <c r="A667" s="61"/>
      <c r="C667" s="30"/>
      <c r="D667" s="31"/>
      <c r="E667" s="31"/>
      <c r="F667" s="31"/>
    </row>
    <row r="668" spans="1:6" s="80" customFormat="1" x14ac:dyDescent="0.25">
      <c r="A668" s="61"/>
      <c r="C668" s="30"/>
      <c r="D668" s="31"/>
      <c r="E668" s="31"/>
      <c r="F668" s="31"/>
    </row>
    <row r="669" spans="1:6" s="80" customFormat="1" x14ac:dyDescent="0.25">
      <c r="A669" s="61"/>
      <c r="C669" s="30"/>
      <c r="D669" s="31"/>
      <c r="E669" s="31"/>
      <c r="F669" s="31"/>
    </row>
    <row r="670" spans="1:6" s="80" customFormat="1" x14ac:dyDescent="0.25">
      <c r="A670" s="61"/>
      <c r="C670" s="30"/>
      <c r="D670" s="31"/>
      <c r="E670" s="31"/>
      <c r="F670" s="31"/>
    </row>
    <row r="671" spans="1:6" s="80" customFormat="1" x14ac:dyDescent="0.25">
      <c r="A671" s="61"/>
      <c r="C671" s="30"/>
      <c r="D671" s="31"/>
      <c r="E671" s="31"/>
      <c r="F671" s="31"/>
    </row>
    <row r="672" spans="1:6" s="80" customFormat="1" x14ac:dyDescent="0.25">
      <c r="A672" s="61"/>
      <c r="C672" s="30"/>
      <c r="D672" s="31"/>
      <c r="E672" s="31"/>
      <c r="F672" s="31"/>
    </row>
    <row r="673" spans="1:6" s="80" customFormat="1" x14ac:dyDescent="0.25">
      <c r="A673" s="61"/>
      <c r="C673" s="30"/>
      <c r="D673" s="31"/>
      <c r="E673" s="31"/>
      <c r="F673" s="31"/>
    </row>
    <row r="674" spans="1:6" s="80" customFormat="1" x14ac:dyDescent="0.25">
      <c r="A674" s="61"/>
      <c r="C674" s="30"/>
      <c r="D674" s="31"/>
      <c r="E674" s="31"/>
      <c r="F674" s="31"/>
    </row>
    <row r="675" spans="1:6" s="80" customFormat="1" x14ac:dyDescent="0.25">
      <c r="A675" s="61"/>
      <c r="C675" s="30"/>
      <c r="D675" s="31"/>
      <c r="E675" s="31"/>
      <c r="F675" s="31"/>
    </row>
    <row r="676" spans="1:6" s="80" customFormat="1" x14ac:dyDescent="0.25">
      <c r="A676" s="61"/>
      <c r="C676" s="30"/>
      <c r="D676" s="31"/>
      <c r="E676" s="31"/>
      <c r="F676" s="31"/>
    </row>
    <row r="677" spans="1:6" s="80" customFormat="1" x14ac:dyDescent="0.25">
      <c r="A677" s="61"/>
      <c r="C677" s="30"/>
      <c r="D677" s="31"/>
      <c r="E677" s="31"/>
      <c r="F677" s="31"/>
    </row>
    <row r="678" spans="1:6" s="80" customFormat="1" x14ac:dyDescent="0.25">
      <c r="A678" s="61"/>
      <c r="C678" s="30"/>
      <c r="D678" s="31"/>
      <c r="E678" s="31"/>
      <c r="F678" s="31"/>
    </row>
    <row r="679" spans="1:6" s="80" customFormat="1" x14ac:dyDescent="0.25">
      <c r="A679" s="61"/>
      <c r="C679" s="30"/>
      <c r="D679" s="31"/>
      <c r="E679" s="31"/>
      <c r="F679" s="31"/>
    </row>
    <row r="680" spans="1:6" s="80" customFormat="1" x14ac:dyDescent="0.25">
      <c r="A680" s="61"/>
      <c r="C680" s="30"/>
      <c r="D680" s="31"/>
      <c r="E680" s="31"/>
      <c r="F680" s="31"/>
    </row>
    <row r="681" spans="1:6" s="80" customFormat="1" x14ac:dyDescent="0.25">
      <c r="A681" s="61"/>
      <c r="C681" s="30"/>
      <c r="D681" s="31"/>
      <c r="E681" s="31"/>
      <c r="F681" s="31"/>
    </row>
    <row r="682" spans="1:6" s="80" customFormat="1" x14ac:dyDescent="0.25">
      <c r="A682" s="61"/>
      <c r="C682" s="30"/>
      <c r="D682" s="31"/>
      <c r="E682" s="31"/>
      <c r="F682" s="31"/>
    </row>
    <row r="683" spans="1:6" s="80" customFormat="1" x14ac:dyDescent="0.25">
      <c r="A683" s="61"/>
      <c r="C683" s="30"/>
      <c r="D683" s="31"/>
      <c r="E683" s="31"/>
      <c r="F683" s="31"/>
    </row>
    <row r="684" spans="1:6" s="80" customFormat="1" x14ac:dyDescent="0.25">
      <c r="A684" s="61"/>
      <c r="C684" s="30"/>
      <c r="D684" s="31"/>
      <c r="E684" s="31"/>
      <c r="F684" s="31"/>
    </row>
    <row r="685" spans="1:6" s="80" customFormat="1" x14ac:dyDescent="0.25">
      <c r="A685" s="61"/>
      <c r="C685" s="30"/>
      <c r="D685" s="31"/>
      <c r="E685" s="31"/>
      <c r="F685" s="31"/>
    </row>
    <row r="686" spans="1:6" s="80" customFormat="1" x14ac:dyDescent="0.25">
      <c r="A686" s="61"/>
      <c r="C686" s="30"/>
      <c r="D686" s="31"/>
      <c r="E686" s="31"/>
      <c r="F686" s="31"/>
    </row>
    <row r="687" spans="1:6" s="80" customFormat="1" x14ac:dyDescent="0.25">
      <c r="A687" s="61"/>
      <c r="C687" s="30"/>
      <c r="D687" s="31"/>
      <c r="E687" s="31"/>
      <c r="F687" s="31"/>
    </row>
    <row r="688" spans="1:6" s="80" customFormat="1" x14ac:dyDescent="0.25">
      <c r="A688" s="61"/>
      <c r="C688" s="30"/>
      <c r="D688" s="31"/>
      <c r="E688" s="31"/>
      <c r="F688" s="31"/>
    </row>
    <row r="689" spans="1:6" s="80" customFormat="1" x14ac:dyDescent="0.25">
      <c r="A689" s="61"/>
      <c r="C689" s="30"/>
      <c r="D689" s="31"/>
      <c r="E689" s="31"/>
      <c r="F689" s="31"/>
    </row>
    <row r="690" spans="1:6" s="80" customFormat="1" x14ac:dyDescent="0.25">
      <c r="A690" s="61"/>
      <c r="C690" s="30"/>
      <c r="D690" s="31"/>
      <c r="E690" s="31"/>
      <c r="F690" s="31"/>
    </row>
    <row r="691" spans="1:6" s="80" customFormat="1" x14ac:dyDescent="0.25">
      <c r="A691" s="61"/>
      <c r="C691" s="30"/>
      <c r="D691" s="31"/>
      <c r="E691" s="31"/>
      <c r="F691" s="31"/>
    </row>
    <row r="692" spans="1:6" s="80" customFormat="1" x14ac:dyDescent="0.25">
      <c r="A692" s="61"/>
      <c r="C692" s="30"/>
      <c r="D692" s="31"/>
      <c r="E692" s="31"/>
      <c r="F692" s="31"/>
    </row>
    <row r="693" spans="1:6" s="80" customFormat="1" x14ac:dyDescent="0.25">
      <c r="A693" s="61"/>
      <c r="C693" s="30"/>
      <c r="D693" s="31"/>
      <c r="E693" s="31"/>
      <c r="F693" s="31"/>
    </row>
    <row r="694" spans="1:6" s="80" customFormat="1" x14ac:dyDescent="0.25">
      <c r="A694" s="61"/>
      <c r="C694" s="30"/>
      <c r="D694" s="31"/>
      <c r="E694" s="31"/>
      <c r="F694" s="31"/>
    </row>
    <row r="695" spans="1:6" s="80" customFormat="1" x14ac:dyDescent="0.25">
      <c r="A695" s="61"/>
      <c r="C695" s="30"/>
      <c r="D695" s="31"/>
      <c r="E695" s="31"/>
      <c r="F695" s="31"/>
    </row>
    <row r="696" spans="1:6" s="80" customFormat="1" x14ac:dyDescent="0.25">
      <c r="A696" s="61"/>
      <c r="C696" s="30"/>
      <c r="D696" s="31"/>
      <c r="E696" s="31"/>
      <c r="F696" s="31"/>
    </row>
    <row r="697" spans="1:6" s="80" customFormat="1" x14ac:dyDescent="0.25">
      <c r="A697" s="61"/>
      <c r="C697" s="30"/>
      <c r="D697" s="31"/>
      <c r="E697" s="31"/>
      <c r="F697" s="31"/>
    </row>
    <row r="698" spans="1:6" s="80" customFormat="1" x14ac:dyDescent="0.25">
      <c r="A698" s="61"/>
      <c r="C698" s="30"/>
      <c r="D698" s="31"/>
      <c r="E698" s="31"/>
      <c r="F698" s="31"/>
    </row>
    <row r="699" spans="1:6" s="80" customFormat="1" x14ac:dyDescent="0.25">
      <c r="A699" s="61"/>
      <c r="C699" s="30"/>
      <c r="D699" s="31"/>
      <c r="E699" s="31"/>
      <c r="F699" s="31"/>
    </row>
    <row r="700" spans="1:6" s="80" customFormat="1" x14ac:dyDescent="0.25">
      <c r="A700" s="61"/>
      <c r="C700" s="30"/>
      <c r="D700" s="31"/>
      <c r="E700" s="31"/>
      <c r="F700" s="31"/>
    </row>
    <row r="701" spans="1:6" s="80" customFormat="1" x14ac:dyDescent="0.25">
      <c r="A701" s="61"/>
      <c r="C701" s="30"/>
      <c r="D701" s="31"/>
      <c r="E701" s="31"/>
      <c r="F701" s="31"/>
    </row>
    <row r="702" spans="1:6" s="80" customFormat="1" x14ac:dyDescent="0.25">
      <c r="A702" s="61"/>
      <c r="C702" s="30"/>
      <c r="D702" s="31"/>
      <c r="E702" s="31"/>
      <c r="F702" s="31"/>
    </row>
    <row r="703" spans="1:6" s="80" customFormat="1" x14ac:dyDescent="0.25">
      <c r="A703" s="61"/>
      <c r="C703" s="30"/>
      <c r="D703" s="31"/>
      <c r="E703" s="31"/>
      <c r="F703" s="31"/>
    </row>
    <row r="704" spans="1:6" s="80" customFormat="1" x14ac:dyDescent="0.25">
      <c r="A704" s="61"/>
      <c r="C704" s="30"/>
      <c r="D704" s="31"/>
      <c r="E704" s="31"/>
      <c r="F704" s="31"/>
    </row>
    <row r="705" spans="1:6" s="80" customFormat="1" x14ac:dyDescent="0.25">
      <c r="A705" s="61"/>
      <c r="C705" s="30"/>
      <c r="D705" s="31"/>
      <c r="E705" s="31"/>
      <c r="F705" s="31"/>
    </row>
    <row r="706" spans="1:6" s="80" customFormat="1" x14ac:dyDescent="0.25">
      <c r="A706" s="61"/>
      <c r="C706" s="30"/>
      <c r="D706" s="31"/>
      <c r="E706" s="31"/>
      <c r="F706" s="31"/>
    </row>
    <row r="707" spans="1:6" s="80" customFormat="1" x14ac:dyDescent="0.25">
      <c r="A707" s="61"/>
      <c r="C707" s="30"/>
      <c r="D707" s="31"/>
      <c r="E707" s="31"/>
      <c r="F707" s="31"/>
    </row>
    <row r="708" spans="1:6" s="80" customFormat="1" x14ac:dyDescent="0.25">
      <c r="A708" s="61"/>
      <c r="C708" s="30"/>
      <c r="D708" s="31"/>
      <c r="E708" s="31"/>
      <c r="F708" s="31"/>
    </row>
    <row r="709" spans="1:6" s="80" customFormat="1" x14ac:dyDescent="0.25">
      <c r="A709" s="61"/>
      <c r="C709" s="30"/>
      <c r="D709" s="31"/>
      <c r="E709" s="31"/>
      <c r="F709" s="31"/>
    </row>
    <row r="710" spans="1:6" s="80" customFormat="1" x14ac:dyDescent="0.25">
      <c r="A710" s="61"/>
      <c r="C710" s="30"/>
      <c r="D710" s="31"/>
      <c r="E710" s="31"/>
      <c r="F710" s="31"/>
    </row>
    <row r="711" spans="1:6" s="80" customFormat="1" x14ac:dyDescent="0.25">
      <c r="A711" s="61"/>
      <c r="C711" s="30"/>
      <c r="D711" s="31"/>
      <c r="E711" s="31"/>
      <c r="F711" s="31"/>
    </row>
    <row r="712" spans="1:6" s="80" customFormat="1" x14ac:dyDescent="0.25">
      <c r="A712" s="61"/>
      <c r="C712" s="30"/>
      <c r="D712" s="31"/>
      <c r="E712" s="31"/>
      <c r="F712" s="31"/>
    </row>
    <row r="713" spans="1:6" s="80" customFormat="1" x14ac:dyDescent="0.25">
      <c r="A713" s="61"/>
      <c r="C713" s="30"/>
      <c r="D713" s="31"/>
      <c r="E713" s="31"/>
      <c r="F713" s="31"/>
    </row>
    <row r="714" spans="1:6" s="80" customFormat="1" x14ac:dyDescent="0.25">
      <c r="A714" s="61"/>
      <c r="C714" s="30"/>
      <c r="D714" s="31"/>
      <c r="E714" s="31"/>
      <c r="F714" s="31"/>
    </row>
    <row r="715" spans="1:6" s="80" customFormat="1" x14ac:dyDescent="0.25">
      <c r="A715" s="61"/>
      <c r="C715" s="30"/>
      <c r="D715" s="31"/>
      <c r="E715" s="31"/>
      <c r="F715" s="31"/>
    </row>
    <row r="716" spans="1:6" s="80" customFormat="1" x14ac:dyDescent="0.25">
      <c r="A716" s="61"/>
      <c r="C716" s="30"/>
      <c r="D716" s="31"/>
      <c r="E716" s="31"/>
      <c r="F716" s="31"/>
    </row>
    <row r="717" spans="1:6" s="80" customFormat="1" x14ac:dyDescent="0.25">
      <c r="A717" s="61"/>
      <c r="C717" s="30"/>
      <c r="D717" s="31"/>
      <c r="E717" s="31"/>
      <c r="F717" s="31"/>
    </row>
    <row r="718" spans="1:6" s="80" customFormat="1" x14ac:dyDescent="0.25">
      <c r="A718" s="61"/>
      <c r="C718" s="30"/>
      <c r="D718" s="31"/>
      <c r="E718" s="31"/>
      <c r="F718" s="31"/>
    </row>
    <row r="719" spans="1:6" s="80" customFormat="1" x14ac:dyDescent="0.25">
      <c r="A719" s="61"/>
      <c r="C719" s="30"/>
      <c r="D719" s="31"/>
      <c r="E719" s="31"/>
      <c r="F719" s="31"/>
    </row>
    <row r="720" spans="1:6" s="80" customFormat="1" x14ac:dyDescent="0.25">
      <c r="A720" s="61"/>
      <c r="C720" s="30"/>
      <c r="D720" s="31"/>
      <c r="E720" s="31"/>
      <c r="F720" s="31"/>
    </row>
    <row r="721" spans="1:6" s="80" customFormat="1" x14ac:dyDescent="0.25">
      <c r="A721" s="61"/>
      <c r="C721" s="30"/>
      <c r="D721" s="31"/>
      <c r="E721" s="31"/>
      <c r="F721" s="31"/>
    </row>
    <row r="722" spans="1:6" s="80" customFormat="1" x14ac:dyDescent="0.25">
      <c r="A722" s="61"/>
      <c r="C722" s="30"/>
      <c r="D722" s="31"/>
      <c r="E722" s="31"/>
      <c r="F722" s="31"/>
    </row>
    <row r="723" spans="1:6" s="80" customFormat="1" x14ac:dyDescent="0.25">
      <c r="A723" s="61"/>
      <c r="C723" s="30"/>
      <c r="D723" s="31"/>
      <c r="E723" s="31"/>
      <c r="F723" s="31"/>
    </row>
    <row r="724" spans="1:6" s="80" customFormat="1" x14ac:dyDescent="0.25">
      <c r="A724" s="61"/>
      <c r="C724" s="30"/>
      <c r="D724" s="31"/>
      <c r="E724" s="31"/>
      <c r="F724" s="31"/>
    </row>
    <row r="725" spans="1:6" s="80" customFormat="1" x14ac:dyDescent="0.25">
      <c r="A725" s="61"/>
      <c r="C725" s="30"/>
      <c r="D725" s="31"/>
      <c r="E725" s="31"/>
      <c r="F725" s="31"/>
    </row>
    <row r="726" spans="1:6" s="80" customFormat="1" x14ac:dyDescent="0.25">
      <c r="A726" s="61"/>
      <c r="C726" s="30"/>
      <c r="D726" s="31"/>
      <c r="E726" s="31"/>
      <c r="F726" s="31"/>
    </row>
    <row r="727" spans="1:6" s="80" customFormat="1" x14ac:dyDescent="0.25">
      <c r="A727" s="61"/>
      <c r="C727" s="30"/>
      <c r="D727" s="31"/>
      <c r="E727" s="31"/>
      <c r="F727" s="31"/>
    </row>
    <row r="728" spans="1:6" s="80" customFormat="1" x14ac:dyDescent="0.25">
      <c r="A728" s="61"/>
      <c r="C728" s="30"/>
      <c r="D728" s="31"/>
      <c r="E728" s="31"/>
      <c r="F728" s="31"/>
    </row>
    <row r="729" spans="1:6" s="80" customFormat="1" x14ac:dyDescent="0.25">
      <c r="A729" s="61"/>
      <c r="C729" s="30"/>
      <c r="D729" s="31"/>
      <c r="E729" s="31"/>
      <c r="F729" s="31"/>
    </row>
    <row r="730" spans="1:6" s="80" customFormat="1" x14ac:dyDescent="0.25">
      <c r="A730" s="61"/>
      <c r="C730" s="30"/>
      <c r="D730" s="31"/>
      <c r="E730" s="31"/>
      <c r="F730" s="31"/>
    </row>
    <row r="731" spans="1:6" s="80" customFormat="1" x14ac:dyDescent="0.25">
      <c r="A731" s="61"/>
      <c r="C731" s="30"/>
      <c r="D731" s="31"/>
      <c r="E731" s="31"/>
      <c r="F731" s="31"/>
    </row>
    <row r="732" spans="1:6" s="80" customFormat="1" x14ac:dyDescent="0.25">
      <c r="A732" s="61"/>
      <c r="C732" s="30"/>
      <c r="D732" s="31"/>
      <c r="E732" s="31"/>
      <c r="F732" s="31"/>
    </row>
    <row r="733" spans="1:6" s="80" customFormat="1" x14ac:dyDescent="0.25">
      <c r="A733" s="61"/>
      <c r="C733" s="30"/>
      <c r="D733" s="31"/>
      <c r="E733" s="31"/>
      <c r="F733" s="31"/>
    </row>
    <row r="734" spans="1:6" s="80" customFormat="1" x14ac:dyDescent="0.25">
      <c r="A734" s="61"/>
      <c r="C734" s="30"/>
      <c r="D734" s="31"/>
      <c r="E734" s="31"/>
      <c r="F734" s="31"/>
    </row>
    <row r="735" spans="1:6" s="80" customFormat="1" x14ac:dyDescent="0.25">
      <c r="A735" s="61"/>
      <c r="C735" s="30"/>
      <c r="D735" s="31"/>
      <c r="E735" s="31"/>
      <c r="F735" s="31"/>
    </row>
    <row r="736" spans="1:6" s="80" customFormat="1" x14ac:dyDescent="0.25">
      <c r="A736" s="61"/>
      <c r="C736" s="30"/>
      <c r="D736" s="31"/>
      <c r="E736" s="31"/>
      <c r="F736" s="31"/>
    </row>
    <row r="737" spans="1:6" s="80" customFormat="1" x14ac:dyDescent="0.25">
      <c r="A737" s="61"/>
      <c r="C737" s="30"/>
      <c r="D737" s="31"/>
      <c r="E737" s="31"/>
      <c r="F737" s="31"/>
    </row>
    <row r="738" spans="1:6" s="80" customFormat="1" x14ac:dyDescent="0.25">
      <c r="A738" s="61"/>
      <c r="C738" s="30"/>
      <c r="D738" s="31"/>
      <c r="E738" s="31"/>
      <c r="F738" s="31"/>
    </row>
    <row r="739" spans="1:6" s="80" customFormat="1" x14ac:dyDescent="0.25">
      <c r="A739" s="61"/>
      <c r="C739" s="30"/>
      <c r="D739" s="31"/>
      <c r="E739" s="31"/>
      <c r="F739" s="31"/>
    </row>
    <row r="740" spans="1:6" s="80" customFormat="1" x14ac:dyDescent="0.25">
      <c r="A740" s="61"/>
      <c r="C740" s="30"/>
      <c r="D740" s="31"/>
      <c r="E740" s="31"/>
      <c r="F740" s="31"/>
    </row>
    <row r="741" spans="1:6" s="80" customFormat="1" x14ac:dyDescent="0.25">
      <c r="A741" s="61"/>
      <c r="C741" s="30"/>
      <c r="D741" s="31"/>
      <c r="E741" s="31"/>
      <c r="F741" s="31"/>
    </row>
    <row r="742" spans="1:6" s="80" customFormat="1" x14ac:dyDescent="0.25">
      <c r="A742" s="61"/>
      <c r="C742" s="30"/>
      <c r="D742" s="31"/>
      <c r="E742" s="31"/>
      <c r="F742" s="31"/>
    </row>
    <row r="743" spans="1:6" s="80" customFormat="1" x14ac:dyDescent="0.25">
      <c r="A743" s="61"/>
      <c r="C743" s="30"/>
      <c r="D743" s="31"/>
      <c r="E743" s="31"/>
      <c r="F743" s="31"/>
    </row>
    <row r="744" spans="1:6" s="80" customFormat="1" x14ac:dyDescent="0.25">
      <c r="A744" s="61"/>
      <c r="C744" s="30"/>
      <c r="D744" s="31"/>
      <c r="E744" s="31"/>
      <c r="F744" s="31"/>
    </row>
    <row r="745" spans="1:6" s="80" customFormat="1" x14ac:dyDescent="0.25">
      <c r="A745" s="61"/>
      <c r="C745" s="30"/>
      <c r="D745" s="31"/>
      <c r="E745" s="31"/>
      <c r="F745" s="31"/>
    </row>
    <row r="746" spans="1:6" s="80" customFormat="1" x14ac:dyDescent="0.25">
      <c r="A746" s="61"/>
      <c r="C746" s="30"/>
      <c r="D746" s="31"/>
      <c r="E746" s="31"/>
      <c r="F746" s="31"/>
    </row>
    <row r="747" spans="1:6" s="80" customFormat="1" x14ac:dyDescent="0.25">
      <c r="A747" s="61"/>
      <c r="C747" s="30"/>
      <c r="D747" s="31"/>
      <c r="E747" s="31"/>
      <c r="F747" s="31"/>
    </row>
    <row r="748" spans="1:6" s="80" customFormat="1" x14ac:dyDescent="0.25">
      <c r="A748" s="61"/>
      <c r="C748" s="30"/>
      <c r="D748" s="31"/>
      <c r="E748" s="31"/>
      <c r="F748" s="31"/>
    </row>
    <row r="749" spans="1:6" s="80" customFormat="1" x14ac:dyDescent="0.25">
      <c r="A749" s="61"/>
      <c r="C749" s="30"/>
      <c r="D749" s="31"/>
      <c r="E749" s="31"/>
      <c r="F749" s="31"/>
    </row>
    <row r="750" spans="1:6" s="80" customFormat="1" x14ac:dyDescent="0.25">
      <c r="A750" s="61"/>
      <c r="C750" s="30"/>
      <c r="D750" s="31"/>
      <c r="E750" s="31"/>
      <c r="F750" s="31"/>
    </row>
    <row r="751" spans="1:6" s="80" customFormat="1" x14ac:dyDescent="0.25">
      <c r="A751" s="61"/>
      <c r="C751" s="30"/>
      <c r="D751" s="31"/>
      <c r="E751" s="31"/>
      <c r="F751" s="31"/>
    </row>
    <row r="752" spans="1:6" s="80" customFormat="1" x14ac:dyDescent="0.25">
      <c r="A752" s="61"/>
      <c r="C752" s="30"/>
      <c r="D752" s="31"/>
      <c r="E752" s="31"/>
      <c r="F752" s="31"/>
    </row>
    <row r="753" spans="1:6" s="80" customFormat="1" x14ac:dyDescent="0.25">
      <c r="A753" s="61"/>
      <c r="C753" s="30"/>
      <c r="D753" s="31"/>
      <c r="E753" s="31"/>
      <c r="F753" s="31"/>
    </row>
    <row r="754" spans="1:6" s="80" customFormat="1" x14ac:dyDescent="0.25">
      <c r="A754" s="61"/>
      <c r="C754" s="30"/>
      <c r="D754" s="31"/>
      <c r="E754" s="31"/>
      <c r="F754" s="31"/>
    </row>
    <row r="755" spans="1:6" s="80" customFormat="1" x14ac:dyDescent="0.25">
      <c r="A755" s="61"/>
      <c r="C755" s="30"/>
      <c r="D755" s="31"/>
      <c r="E755" s="31"/>
      <c r="F755" s="31"/>
    </row>
    <row r="756" spans="1:6" s="80" customFormat="1" x14ac:dyDescent="0.25">
      <c r="A756" s="61"/>
      <c r="C756" s="30"/>
      <c r="D756" s="31"/>
      <c r="E756" s="31"/>
      <c r="F756" s="31"/>
    </row>
    <row r="757" spans="1:6" s="80" customFormat="1" x14ac:dyDescent="0.25">
      <c r="A757" s="61"/>
      <c r="C757" s="30"/>
      <c r="D757" s="31"/>
      <c r="E757" s="31"/>
      <c r="F757" s="31"/>
    </row>
    <row r="758" spans="1:6" s="80" customFormat="1" x14ac:dyDescent="0.25">
      <c r="A758" s="61"/>
      <c r="C758" s="30"/>
      <c r="D758" s="31"/>
      <c r="E758" s="31"/>
      <c r="F758" s="31"/>
    </row>
    <row r="759" spans="1:6" s="80" customFormat="1" x14ac:dyDescent="0.25">
      <c r="A759" s="61"/>
      <c r="C759" s="30"/>
      <c r="D759" s="31"/>
      <c r="E759" s="31"/>
      <c r="F759" s="31"/>
    </row>
    <row r="760" spans="1:6" s="80" customFormat="1" x14ac:dyDescent="0.25">
      <c r="A760" s="61"/>
      <c r="C760" s="30"/>
      <c r="D760" s="31"/>
      <c r="E760" s="31"/>
      <c r="F760" s="31"/>
    </row>
    <row r="761" spans="1:6" s="80" customFormat="1" x14ac:dyDescent="0.25">
      <c r="A761" s="61"/>
      <c r="C761" s="30"/>
      <c r="D761" s="31"/>
      <c r="E761" s="31"/>
      <c r="F761" s="31"/>
    </row>
    <row r="762" spans="1:6" s="80" customFormat="1" x14ac:dyDescent="0.25">
      <c r="A762" s="61"/>
      <c r="C762" s="30"/>
      <c r="D762" s="31"/>
      <c r="E762" s="31"/>
      <c r="F762" s="31"/>
    </row>
    <row r="763" spans="1:6" s="80" customFormat="1" x14ac:dyDescent="0.25">
      <c r="A763" s="61"/>
      <c r="C763" s="30"/>
      <c r="D763" s="31"/>
      <c r="E763" s="31"/>
      <c r="F763" s="31"/>
    </row>
    <row r="764" spans="1:6" s="80" customFormat="1" x14ac:dyDescent="0.25">
      <c r="A764" s="61"/>
      <c r="C764" s="30"/>
      <c r="D764" s="31"/>
      <c r="E764" s="31"/>
      <c r="F764" s="31"/>
    </row>
    <row r="765" spans="1:6" s="80" customFormat="1" x14ac:dyDescent="0.25">
      <c r="A765" s="61"/>
      <c r="C765" s="30"/>
      <c r="D765" s="31"/>
      <c r="E765" s="31"/>
      <c r="F765" s="31"/>
    </row>
    <row r="766" spans="1:6" s="80" customFormat="1" x14ac:dyDescent="0.25">
      <c r="A766" s="61"/>
      <c r="C766" s="30"/>
      <c r="D766" s="31"/>
      <c r="E766" s="31"/>
      <c r="F766" s="31"/>
    </row>
    <row r="767" spans="1:6" s="80" customFormat="1" x14ac:dyDescent="0.25">
      <c r="A767" s="61"/>
      <c r="C767" s="30"/>
      <c r="D767" s="31"/>
      <c r="E767" s="31"/>
      <c r="F767" s="31"/>
    </row>
    <row r="768" spans="1:6" s="80" customFormat="1" x14ac:dyDescent="0.25">
      <c r="A768" s="61"/>
      <c r="C768" s="30"/>
      <c r="D768" s="31"/>
      <c r="E768" s="31"/>
      <c r="F768" s="31"/>
    </row>
    <row r="769" spans="1:6" s="80" customFormat="1" x14ac:dyDescent="0.25">
      <c r="A769" s="61"/>
      <c r="C769" s="30"/>
      <c r="D769" s="31"/>
      <c r="E769" s="31"/>
      <c r="F769" s="31"/>
    </row>
    <row r="770" spans="1:6" s="80" customFormat="1" x14ac:dyDescent="0.25">
      <c r="A770" s="61"/>
      <c r="C770" s="30"/>
      <c r="D770" s="31"/>
      <c r="E770" s="31"/>
      <c r="F770" s="31"/>
    </row>
    <row r="771" spans="1:6" s="80" customFormat="1" x14ac:dyDescent="0.25">
      <c r="A771" s="61"/>
      <c r="C771" s="30"/>
      <c r="D771" s="31"/>
      <c r="E771" s="31"/>
      <c r="F771" s="31"/>
    </row>
    <row r="772" spans="1:6" s="80" customFormat="1" x14ac:dyDescent="0.25">
      <c r="A772" s="61"/>
      <c r="C772" s="30"/>
      <c r="D772" s="31"/>
      <c r="E772" s="31"/>
      <c r="F772" s="31"/>
    </row>
    <row r="773" spans="1:6" s="80" customFormat="1" x14ac:dyDescent="0.25">
      <c r="A773" s="61"/>
      <c r="C773" s="30"/>
      <c r="D773" s="31"/>
      <c r="E773" s="31"/>
      <c r="F773" s="31"/>
    </row>
    <row r="774" spans="1:6" s="80" customFormat="1" x14ac:dyDescent="0.25">
      <c r="A774" s="61"/>
      <c r="C774" s="30"/>
      <c r="D774" s="31"/>
      <c r="E774" s="31"/>
      <c r="F774" s="31"/>
    </row>
    <row r="775" spans="1:6" s="80" customFormat="1" x14ac:dyDescent="0.25">
      <c r="A775" s="61"/>
      <c r="C775" s="30"/>
      <c r="D775" s="31"/>
      <c r="E775" s="31"/>
      <c r="F775" s="31"/>
    </row>
    <row r="776" spans="1:6" s="80" customFormat="1" x14ac:dyDescent="0.25">
      <c r="A776" s="61"/>
      <c r="C776" s="30"/>
      <c r="D776" s="31"/>
      <c r="E776" s="31"/>
      <c r="F776" s="31"/>
    </row>
    <row r="777" spans="1:6" s="80" customFormat="1" x14ac:dyDescent="0.25">
      <c r="A777" s="61"/>
      <c r="C777" s="30"/>
      <c r="D777" s="31"/>
      <c r="E777" s="31"/>
      <c r="F777" s="31"/>
    </row>
    <row r="778" spans="1:6" s="80" customFormat="1" x14ac:dyDescent="0.25">
      <c r="A778" s="61"/>
      <c r="C778" s="30"/>
      <c r="D778" s="31"/>
      <c r="E778" s="31"/>
      <c r="F778" s="31"/>
    </row>
    <row r="779" spans="1:6" s="80" customFormat="1" x14ac:dyDescent="0.25">
      <c r="A779" s="61"/>
      <c r="C779" s="30"/>
      <c r="D779" s="31"/>
      <c r="E779" s="31"/>
      <c r="F779" s="31"/>
    </row>
    <row r="780" spans="1:6" s="80" customFormat="1" x14ac:dyDescent="0.25">
      <c r="A780" s="61"/>
      <c r="C780" s="30"/>
      <c r="D780" s="31"/>
      <c r="E780" s="31"/>
      <c r="F780" s="31"/>
    </row>
    <row r="781" spans="1:6" s="80" customFormat="1" x14ac:dyDescent="0.25">
      <c r="A781" s="61"/>
      <c r="C781" s="30"/>
      <c r="D781" s="31"/>
      <c r="E781" s="31"/>
      <c r="F781" s="31"/>
    </row>
    <row r="782" spans="1:6" s="80" customFormat="1" x14ac:dyDescent="0.25">
      <c r="A782" s="61"/>
      <c r="C782" s="30"/>
      <c r="D782" s="31"/>
      <c r="E782" s="31"/>
      <c r="F782" s="31"/>
    </row>
    <row r="783" spans="1:6" s="80" customFormat="1" x14ac:dyDescent="0.25">
      <c r="A783" s="61"/>
      <c r="C783" s="30"/>
      <c r="D783" s="31"/>
      <c r="E783" s="31"/>
      <c r="F783" s="31"/>
    </row>
    <row r="784" spans="1:6" s="80" customFormat="1" x14ac:dyDescent="0.25">
      <c r="A784" s="61"/>
      <c r="C784" s="30"/>
      <c r="D784" s="31"/>
      <c r="E784" s="31"/>
      <c r="F784" s="31"/>
    </row>
    <row r="785" spans="1:6" s="80" customFormat="1" x14ac:dyDescent="0.25">
      <c r="A785" s="61"/>
      <c r="C785" s="30"/>
      <c r="D785" s="31"/>
      <c r="E785" s="31"/>
      <c r="F785" s="31"/>
    </row>
    <row r="786" spans="1:6" s="80" customFormat="1" x14ac:dyDescent="0.25">
      <c r="A786" s="61"/>
      <c r="C786" s="30"/>
      <c r="D786" s="31"/>
      <c r="E786" s="31"/>
      <c r="F786" s="31"/>
    </row>
    <row r="787" spans="1:6" s="80" customFormat="1" x14ac:dyDescent="0.25">
      <c r="A787" s="61"/>
      <c r="C787" s="30"/>
      <c r="D787" s="31"/>
      <c r="E787" s="31"/>
      <c r="F787" s="31"/>
    </row>
    <row r="788" spans="1:6" s="80" customFormat="1" x14ac:dyDescent="0.25">
      <c r="A788" s="61"/>
      <c r="C788" s="30"/>
      <c r="D788" s="31"/>
      <c r="E788" s="31"/>
      <c r="F788" s="31"/>
    </row>
    <row r="789" spans="1:6" s="80" customFormat="1" x14ac:dyDescent="0.25">
      <c r="A789" s="61"/>
      <c r="C789" s="30"/>
      <c r="D789" s="31"/>
      <c r="E789" s="31"/>
      <c r="F789" s="31"/>
    </row>
    <row r="790" spans="1:6" s="80" customFormat="1" x14ac:dyDescent="0.25">
      <c r="A790" s="61"/>
      <c r="C790" s="30"/>
      <c r="D790" s="31"/>
      <c r="E790" s="31"/>
      <c r="F790" s="31"/>
    </row>
    <row r="791" spans="1:6" s="80" customFormat="1" x14ac:dyDescent="0.25">
      <c r="A791" s="61"/>
      <c r="C791" s="30"/>
      <c r="D791" s="31"/>
      <c r="E791" s="31"/>
      <c r="F791" s="31"/>
    </row>
    <row r="792" spans="1:6" s="80" customFormat="1" x14ac:dyDescent="0.25">
      <c r="A792" s="61"/>
      <c r="C792" s="30"/>
      <c r="D792" s="31"/>
      <c r="E792" s="31"/>
      <c r="F792" s="31"/>
    </row>
    <row r="793" spans="1:6" s="80" customFormat="1" x14ac:dyDescent="0.25">
      <c r="A793" s="61"/>
      <c r="C793" s="30"/>
      <c r="D793" s="31"/>
      <c r="E793" s="31"/>
      <c r="F793" s="31"/>
    </row>
    <row r="794" spans="1:6" s="80" customFormat="1" x14ac:dyDescent="0.25">
      <c r="A794" s="61"/>
      <c r="C794" s="30"/>
      <c r="D794" s="31"/>
      <c r="E794" s="31"/>
      <c r="F794" s="31"/>
    </row>
    <row r="795" spans="1:6" s="80" customFormat="1" x14ac:dyDescent="0.25">
      <c r="A795" s="61"/>
      <c r="C795" s="30"/>
      <c r="D795" s="31"/>
      <c r="E795" s="31"/>
      <c r="F795" s="31"/>
    </row>
    <row r="796" spans="1:6" s="80" customFormat="1" x14ac:dyDescent="0.25">
      <c r="A796" s="61"/>
      <c r="C796" s="30"/>
      <c r="D796" s="31"/>
      <c r="E796" s="31"/>
      <c r="F796" s="31"/>
    </row>
    <row r="797" spans="1:6" s="80" customFormat="1" x14ac:dyDescent="0.25">
      <c r="A797" s="61"/>
      <c r="C797" s="30"/>
      <c r="D797" s="31"/>
      <c r="E797" s="31"/>
      <c r="F797" s="31"/>
    </row>
    <row r="798" spans="1:6" s="80" customFormat="1" x14ac:dyDescent="0.25">
      <c r="A798" s="61"/>
      <c r="C798" s="30"/>
      <c r="D798" s="31"/>
      <c r="E798" s="31"/>
      <c r="F798" s="31"/>
    </row>
    <row r="799" spans="1:6" s="80" customFormat="1" x14ac:dyDescent="0.25">
      <c r="A799" s="61"/>
      <c r="C799" s="30"/>
      <c r="D799" s="31"/>
      <c r="E799" s="31"/>
      <c r="F799" s="31"/>
    </row>
    <row r="800" spans="1:6" s="80" customFormat="1" x14ac:dyDescent="0.25">
      <c r="A800" s="61"/>
      <c r="C800" s="30"/>
      <c r="D800" s="31"/>
      <c r="E800" s="31"/>
      <c r="F800" s="31"/>
    </row>
    <row r="801" spans="1:6" s="80" customFormat="1" x14ac:dyDescent="0.25">
      <c r="A801" s="61"/>
      <c r="C801" s="30"/>
      <c r="D801" s="31"/>
      <c r="E801" s="31"/>
      <c r="F801" s="31"/>
    </row>
    <row r="802" spans="1:6" s="80" customFormat="1" x14ac:dyDescent="0.25">
      <c r="A802" s="61"/>
      <c r="C802" s="30"/>
      <c r="D802" s="31"/>
      <c r="E802" s="31"/>
      <c r="F802" s="31"/>
    </row>
    <row r="803" spans="1:6" s="80" customFormat="1" x14ac:dyDescent="0.25">
      <c r="A803" s="61"/>
      <c r="C803" s="30"/>
      <c r="D803" s="31"/>
      <c r="E803" s="31"/>
      <c r="F803" s="31"/>
    </row>
    <row r="804" spans="1:6" s="80" customFormat="1" x14ac:dyDescent="0.25">
      <c r="A804" s="61"/>
      <c r="C804" s="30"/>
      <c r="D804" s="31"/>
      <c r="E804" s="31"/>
      <c r="F804" s="31"/>
    </row>
    <row r="805" spans="1:6" s="80" customFormat="1" x14ac:dyDescent="0.25">
      <c r="A805" s="61"/>
      <c r="C805" s="30"/>
      <c r="D805" s="31"/>
      <c r="E805" s="31"/>
      <c r="F805" s="31"/>
    </row>
    <row r="806" spans="1:6" s="80" customFormat="1" x14ac:dyDescent="0.25">
      <c r="A806" s="61"/>
      <c r="C806" s="30"/>
      <c r="D806" s="31"/>
      <c r="E806" s="31"/>
      <c r="F806" s="31"/>
    </row>
    <row r="807" spans="1:6" s="80" customFormat="1" x14ac:dyDescent="0.25">
      <c r="A807" s="61"/>
      <c r="C807" s="30"/>
      <c r="D807" s="31"/>
      <c r="E807" s="31"/>
      <c r="F807" s="31"/>
    </row>
    <row r="808" spans="1:6" s="80" customFormat="1" x14ac:dyDescent="0.25">
      <c r="A808" s="61"/>
      <c r="C808" s="30"/>
      <c r="D808" s="31"/>
      <c r="E808" s="31"/>
      <c r="F808" s="31"/>
    </row>
    <row r="809" spans="1:6" s="80" customFormat="1" x14ac:dyDescent="0.25">
      <c r="A809" s="61"/>
      <c r="C809" s="30"/>
      <c r="D809" s="31"/>
      <c r="E809" s="31"/>
      <c r="F809" s="31"/>
    </row>
    <row r="810" spans="1:6" s="80" customFormat="1" x14ac:dyDescent="0.25">
      <c r="A810" s="61"/>
      <c r="C810" s="30"/>
      <c r="D810" s="31"/>
      <c r="E810" s="31"/>
      <c r="F810" s="31"/>
    </row>
    <row r="811" spans="1:6" s="80" customFormat="1" x14ac:dyDescent="0.25">
      <c r="A811" s="61"/>
      <c r="C811" s="30"/>
      <c r="D811" s="31"/>
      <c r="E811" s="31"/>
      <c r="F811" s="31"/>
    </row>
    <row r="812" spans="1:6" s="80" customFormat="1" x14ac:dyDescent="0.25">
      <c r="A812" s="61"/>
      <c r="C812" s="30"/>
      <c r="D812" s="31"/>
      <c r="E812" s="31"/>
      <c r="F812" s="31"/>
    </row>
    <row r="813" spans="1:6" s="80" customFormat="1" x14ac:dyDescent="0.25">
      <c r="A813" s="61"/>
      <c r="C813" s="30"/>
      <c r="D813" s="31"/>
      <c r="E813" s="31"/>
      <c r="F813" s="31"/>
    </row>
    <row r="814" spans="1:6" s="80" customFormat="1" x14ac:dyDescent="0.25">
      <c r="A814" s="61"/>
      <c r="C814" s="30"/>
      <c r="D814" s="31"/>
      <c r="E814" s="31"/>
      <c r="F814" s="31"/>
    </row>
    <row r="815" spans="1:6" s="80" customFormat="1" x14ac:dyDescent="0.25">
      <c r="A815" s="61"/>
      <c r="C815" s="30"/>
      <c r="D815" s="31"/>
      <c r="E815" s="31"/>
      <c r="F815" s="31"/>
    </row>
    <row r="816" spans="1:6" s="80" customFormat="1" x14ac:dyDescent="0.25">
      <c r="A816" s="61"/>
      <c r="C816" s="30"/>
      <c r="D816" s="31"/>
      <c r="E816" s="31"/>
      <c r="F816" s="31"/>
    </row>
    <row r="817" spans="1:6" s="80" customFormat="1" x14ac:dyDescent="0.25">
      <c r="A817" s="61"/>
      <c r="C817" s="30"/>
      <c r="D817" s="31"/>
      <c r="E817" s="31"/>
      <c r="F817" s="31"/>
    </row>
    <row r="818" spans="1:6" s="80" customFormat="1" x14ac:dyDescent="0.25">
      <c r="A818" s="61"/>
      <c r="C818" s="30"/>
      <c r="D818" s="31"/>
      <c r="E818" s="31"/>
      <c r="F818" s="31"/>
    </row>
    <row r="819" spans="1:6" s="80" customFormat="1" x14ac:dyDescent="0.25">
      <c r="A819" s="61"/>
      <c r="C819" s="30"/>
      <c r="D819" s="31"/>
      <c r="E819" s="31"/>
      <c r="F819" s="31"/>
    </row>
    <row r="820" spans="1:6" s="80" customFormat="1" x14ac:dyDescent="0.25">
      <c r="A820" s="61"/>
      <c r="C820" s="30"/>
      <c r="D820" s="31"/>
      <c r="E820" s="31"/>
      <c r="F820" s="31"/>
    </row>
    <row r="821" spans="1:6" s="80" customFormat="1" x14ac:dyDescent="0.25">
      <c r="A821" s="61"/>
      <c r="C821" s="30"/>
      <c r="D821" s="31"/>
      <c r="E821" s="31"/>
      <c r="F821" s="31"/>
    </row>
    <row r="822" spans="1:6" s="80" customFormat="1" x14ac:dyDescent="0.25">
      <c r="A822" s="61"/>
      <c r="C822" s="30"/>
      <c r="D822" s="31"/>
      <c r="E822" s="31"/>
      <c r="F822" s="31"/>
    </row>
    <row r="823" spans="1:6" s="80" customFormat="1" x14ac:dyDescent="0.25">
      <c r="A823" s="61"/>
      <c r="C823" s="30"/>
      <c r="D823" s="31"/>
      <c r="E823" s="31"/>
      <c r="F823" s="31"/>
    </row>
    <row r="824" spans="1:6" s="80" customFormat="1" x14ac:dyDescent="0.25">
      <c r="A824" s="61"/>
      <c r="C824" s="30"/>
      <c r="D824" s="31"/>
      <c r="E824" s="31"/>
      <c r="F824" s="31"/>
    </row>
    <row r="825" spans="1:6" s="80" customFormat="1" x14ac:dyDescent="0.25">
      <c r="A825" s="61"/>
      <c r="C825" s="30"/>
      <c r="D825" s="31"/>
      <c r="E825" s="31"/>
      <c r="F825" s="31"/>
    </row>
    <row r="826" spans="1:6" s="80" customFormat="1" x14ac:dyDescent="0.25">
      <c r="A826" s="61"/>
      <c r="C826" s="30"/>
      <c r="D826" s="31"/>
      <c r="E826" s="31"/>
      <c r="F826" s="31"/>
    </row>
    <row r="827" spans="1:6" s="80" customFormat="1" x14ac:dyDescent="0.25">
      <c r="A827" s="61"/>
      <c r="C827" s="30"/>
      <c r="D827" s="31"/>
      <c r="E827" s="31"/>
      <c r="F827" s="31"/>
    </row>
    <row r="828" spans="1:6" s="80" customFormat="1" x14ac:dyDescent="0.25">
      <c r="A828" s="61"/>
      <c r="C828" s="30"/>
      <c r="D828" s="31"/>
      <c r="E828" s="31"/>
      <c r="F828" s="31"/>
    </row>
    <row r="829" spans="1:6" s="80" customFormat="1" x14ac:dyDescent="0.25">
      <c r="A829" s="61"/>
      <c r="C829" s="30"/>
      <c r="D829" s="31"/>
      <c r="E829" s="31"/>
      <c r="F829" s="31"/>
    </row>
    <row r="830" spans="1:6" s="80" customFormat="1" x14ac:dyDescent="0.25">
      <c r="A830" s="61"/>
      <c r="C830" s="30"/>
      <c r="D830" s="31"/>
      <c r="E830" s="31"/>
      <c r="F830" s="31"/>
    </row>
    <row r="831" spans="1:6" s="80" customFormat="1" x14ac:dyDescent="0.25">
      <c r="A831" s="61"/>
      <c r="C831" s="30"/>
      <c r="D831" s="31"/>
      <c r="E831" s="31"/>
      <c r="F831" s="31"/>
    </row>
    <row r="832" spans="1:6" s="80" customFormat="1" x14ac:dyDescent="0.25">
      <c r="A832" s="61"/>
      <c r="C832" s="30"/>
      <c r="D832" s="31"/>
      <c r="E832" s="31"/>
      <c r="F832" s="31"/>
    </row>
    <row r="833" spans="1:6" s="80" customFormat="1" x14ac:dyDescent="0.25">
      <c r="A833" s="61"/>
      <c r="C833" s="30"/>
      <c r="D833" s="31"/>
      <c r="E833" s="31"/>
      <c r="F833" s="31"/>
    </row>
    <row r="834" spans="1:6" x14ac:dyDescent="0.25">
      <c r="D834" s="31"/>
      <c r="E834" s="31"/>
      <c r="F834" s="31"/>
    </row>
    <row r="835" spans="1:6" x14ac:dyDescent="0.25">
      <c r="D835" s="31"/>
      <c r="E835" s="31"/>
      <c r="F835" s="31"/>
    </row>
    <row r="836" spans="1:6" x14ac:dyDescent="0.25">
      <c r="D836" s="31"/>
      <c r="E836" s="31"/>
      <c r="F836" s="31"/>
    </row>
    <row r="837" spans="1:6" x14ac:dyDescent="0.25">
      <c r="D837" s="31"/>
      <c r="E837" s="31"/>
      <c r="F837" s="31"/>
    </row>
    <row r="838" spans="1:6" x14ac:dyDescent="0.25">
      <c r="D838" s="31"/>
      <c r="E838" s="31"/>
      <c r="F838" s="31"/>
    </row>
    <row r="839" spans="1:6" x14ac:dyDescent="0.25">
      <c r="D839" s="31"/>
      <c r="E839" s="31"/>
      <c r="F839" s="31"/>
    </row>
    <row r="840" spans="1:6" x14ac:dyDescent="0.25">
      <c r="D840" s="31"/>
      <c r="E840" s="31"/>
      <c r="F840" s="31"/>
    </row>
    <row r="841" spans="1:6" x14ac:dyDescent="0.25">
      <c r="D841" s="31"/>
      <c r="E841" s="31"/>
      <c r="F841" s="31"/>
    </row>
    <row r="842" spans="1:6" x14ac:dyDescent="0.25">
      <c r="A842" s="83"/>
      <c r="C842" s="83"/>
      <c r="D842" s="31"/>
      <c r="E842" s="31"/>
      <c r="F842" s="31"/>
    </row>
    <row r="843" spans="1:6" x14ac:dyDescent="0.25">
      <c r="A843" s="83"/>
      <c r="C843" s="83"/>
      <c r="D843" s="31"/>
      <c r="E843" s="31"/>
      <c r="F843" s="31"/>
    </row>
    <row r="844" spans="1:6" x14ac:dyDescent="0.25">
      <c r="A844" s="83"/>
      <c r="C844" s="83"/>
      <c r="D844" s="31"/>
      <c r="E844" s="31"/>
      <c r="F844" s="31"/>
    </row>
    <row r="845" spans="1:6" x14ac:dyDescent="0.25">
      <c r="A845" s="83"/>
      <c r="C845" s="83"/>
      <c r="D845" s="31"/>
      <c r="E845" s="31"/>
      <c r="F845" s="31"/>
    </row>
    <row r="846" spans="1:6" x14ac:dyDescent="0.25">
      <c r="A846" s="83"/>
      <c r="C846" s="83"/>
      <c r="D846" s="31"/>
      <c r="E846" s="31"/>
      <c r="F846" s="31"/>
    </row>
    <row r="847" spans="1:6" x14ac:dyDescent="0.25">
      <c r="A847" s="83"/>
      <c r="C847" s="83"/>
      <c r="D847" s="31"/>
      <c r="E847" s="31"/>
      <c r="F847" s="31"/>
    </row>
    <row r="848" spans="1:6" x14ac:dyDescent="0.25">
      <c r="A848" s="83"/>
      <c r="C848" s="83"/>
      <c r="D848" s="31"/>
      <c r="E848" s="31"/>
      <c r="F848" s="31"/>
    </row>
    <row r="849" spans="1:6" x14ac:dyDescent="0.25">
      <c r="A849" s="83"/>
      <c r="C849" s="83"/>
      <c r="D849" s="31"/>
      <c r="E849" s="31"/>
      <c r="F849" s="31"/>
    </row>
    <row r="850" spans="1:6" x14ac:dyDescent="0.25">
      <c r="A850" s="83"/>
      <c r="C850" s="83"/>
      <c r="D850" s="31"/>
      <c r="E850" s="31"/>
      <c r="F850" s="31"/>
    </row>
    <row r="851" spans="1:6" x14ac:dyDescent="0.25">
      <c r="A851" s="83"/>
      <c r="C851" s="83"/>
      <c r="D851" s="31"/>
      <c r="E851" s="31"/>
      <c r="F851" s="31"/>
    </row>
    <row r="852" spans="1:6" x14ac:dyDescent="0.25">
      <c r="A852" s="83"/>
      <c r="C852" s="83"/>
      <c r="D852" s="31"/>
      <c r="E852" s="31"/>
      <c r="F852" s="31"/>
    </row>
    <row r="853" spans="1:6" x14ac:dyDescent="0.25">
      <c r="A853" s="83"/>
      <c r="C853" s="83"/>
      <c r="D853" s="31"/>
      <c r="E853" s="31"/>
      <c r="F853" s="31"/>
    </row>
    <row r="854" spans="1:6" x14ac:dyDescent="0.25">
      <c r="A854" s="83"/>
      <c r="C854" s="83"/>
      <c r="D854" s="31"/>
      <c r="E854" s="31"/>
      <c r="F854" s="31"/>
    </row>
    <row r="855" spans="1:6" x14ac:dyDescent="0.25">
      <c r="A855" s="83"/>
      <c r="C855" s="83"/>
      <c r="D855" s="31"/>
      <c r="E855" s="31"/>
      <c r="F855" s="31"/>
    </row>
    <row r="856" spans="1:6" x14ac:dyDescent="0.25">
      <c r="A856" s="83"/>
      <c r="C856" s="83"/>
      <c r="D856" s="31"/>
      <c r="E856" s="31"/>
      <c r="F856" s="31"/>
    </row>
    <row r="857" spans="1:6" x14ac:dyDescent="0.25">
      <c r="A857" s="83"/>
      <c r="C857" s="83"/>
      <c r="D857" s="31"/>
      <c r="E857" s="31"/>
      <c r="F857" s="31"/>
    </row>
    <row r="858" spans="1:6" x14ac:dyDescent="0.25">
      <c r="A858" s="83"/>
      <c r="C858" s="83"/>
      <c r="D858" s="31"/>
      <c r="E858" s="31"/>
      <c r="F858" s="31"/>
    </row>
    <row r="859" spans="1:6" x14ac:dyDescent="0.25">
      <c r="A859" s="83"/>
      <c r="C859" s="83"/>
      <c r="D859" s="31"/>
      <c r="E859" s="31"/>
      <c r="F859" s="31"/>
    </row>
    <row r="860" spans="1:6" x14ac:dyDescent="0.25">
      <c r="A860" s="83"/>
      <c r="C860" s="83"/>
      <c r="D860" s="31"/>
      <c r="E860" s="31"/>
      <c r="F860" s="31"/>
    </row>
    <row r="861" spans="1:6" x14ac:dyDescent="0.25">
      <c r="A861" s="83"/>
      <c r="C861" s="83"/>
      <c r="D861" s="31"/>
      <c r="E861" s="31"/>
      <c r="F861" s="31"/>
    </row>
    <row r="862" spans="1:6" x14ac:dyDescent="0.25">
      <c r="A862" s="83"/>
      <c r="C862" s="83"/>
      <c r="D862" s="31"/>
      <c r="E862" s="31"/>
      <c r="F862" s="31"/>
    </row>
    <row r="863" spans="1:6" x14ac:dyDescent="0.25">
      <c r="A863" s="83"/>
      <c r="C863" s="83"/>
      <c r="D863" s="31"/>
      <c r="E863" s="31"/>
      <c r="F863" s="31"/>
    </row>
    <row r="864" spans="1:6" x14ac:dyDescent="0.25">
      <c r="A864" s="83"/>
      <c r="C864" s="83"/>
      <c r="D864" s="31"/>
      <c r="E864" s="31"/>
      <c r="F864" s="31"/>
    </row>
    <row r="865" spans="1:6" x14ac:dyDescent="0.25">
      <c r="A865" s="83"/>
      <c r="C865" s="83"/>
      <c r="D865" s="31"/>
      <c r="E865" s="31"/>
      <c r="F865" s="31"/>
    </row>
    <row r="866" spans="1:6" x14ac:dyDescent="0.25">
      <c r="A866" s="83"/>
      <c r="C866" s="83"/>
      <c r="D866" s="31"/>
      <c r="E866" s="31"/>
      <c r="F866" s="31"/>
    </row>
    <row r="867" spans="1:6" x14ac:dyDescent="0.25">
      <c r="A867" s="83"/>
      <c r="C867" s="83"/>
      <c r="D867" s="31"/>
      <c r="E867" s="31"/>
      <c r="F867" s="31"/>
    </row>
    <row r="868" spans="1:6" x14ac:dyDescent="0.25">
      <c r="A868" s="83"/>
      <c r="C868" s="83"/>
      <c r="D868" s="31"/>
      <c r="E868" s="31"/>
      <c r="F868" s="31"/>
    </row>
    <row r="869" spans="1:6" x14ac:dyDescent="0.25">
      <c r="A869" s="83"/>
      <c r="C869" s="83"/>
      <c r="D869" s="31"/>
      <c r="E869" s="31"/>
      <c r="F869" s="31"/>
    </row>
    <row r="870" spans="1:6" x14ac:dyDescent="0.25">
      <c r="A870" s="83"/>
      <c r="C870" s="83"/>
      <c r="D870" s="31"/>
      <c r="E870" s="31"/>
      <c r="F870" s="31"/>
    </row>
    <row r="871" spans="1:6" x14ac:dyDescent="0.25">
      <c r="A871" s="83"/>
      <c r="C871" s="83"/>
      <c r="D871" s="31"/>
      <c r="E871" s="31"/>
      <c r="F871" s="31"/>
    </row>
    <row r="872" spans="1:6" x14ac:dyDescent="0.25">
      <c r="A872" s="83"/>
      <c r="C872" s="83"/>
      <c r="D872" s="31"/>
      <c r="E872" s="31"/>
      <c r="F872" s="31"/>
    </row>
    <row r="873" spans="1:6" x14ac:dyDescent="0.25">
      <c r="A873" s="83"/>
      <c r="C873" s="83"/>
      <c r="D873" s="31"/>
      <c r="E873" s="31"/>
      <c r="F873" s="31"/>
    </row>
    <row r="874" spans="1:6" x14ac:dyDescent="0.25">
      <c r="A874" s="83"/>
      <c r="C874" s="83"/>
      <c r="D874" s="31"/>
      <c r="E874" s="31"/>
      <c r="F874" s="31"/>
    </row>
    <row r="875" spans="1:6" x14ac:dyDescent="0.25">
      <c r="A875" s="83"/>
      <c r="C875" s="83"/>
      <c r="D875" s="31"/>
      <c r="E875" s="31"/>
      <c r="F875" s="31"/>
    </row>
    <row r="876" spans="1:6" x14ac:dyDescent="0.25">
      <c r="A876" s="83"/>
      <c r="C876" s="83"/>
      <c r="D876" s="31"/>
      <c r="E876" s="31"/>
      <c r="F876" s="31"/>
    </row>
    <row r="877" spans="1:6" x14ac:dyDescent="0.25">
      <c r="A877" s="83"/>
      <c r="C877" s="83"/>
      <c r="D877" s="31"/>
      <c r="E877" s="31"/>
      <c r="F877" s="31"/>
    </row>
    <row r="878" spans="1:6" x14ac:dyDescent="0.25">
      <c r="A878" s="83"/>
      <c r="C878" s="83"/>
      <c r="D878" s="31"/>
      <c r="E878" s="31"/>
      <c r="F878" s="31"/>
    </row>
    <row r="879" spans="1:6" x14ac:dyDescent="0.25">
      <c r="A879" s="83"/>
      <c r="C879" s="83"/>
      <c r="D879" s="31"/>
      <c r="E879" s="31"/>
      <c r="F879" s="31"/>
    </row>
    <row r="880" spans="1:6" x14ac:dyDescent="0.25">
      <c r="A880" s="83"/>
      <c r="C880" s="83"/>
      <c r="D880" s="31"/>
      <c r="E880" s="31"/>
      <c r="F880" s="31"/>
    </row>
    <row r="881" spans="1:6" x14ac:dyDescent="0.25">
      <c r="A881" s="83"/>
      <c r="C881" s="83"/>
      <c r="D881" s="31"/>
      <c r="E881" s="31"/>
      <c r="F881" s="31"/>
    </row>
    <row r="882" spans="1:6" x14ac:dyDescent="0.25">
      <c r="A882" s="83"/>
      <c r="C882" s="83"/>
      <c r="D882" s="31"/>
      <c r="E882" s="31"/>
      <c r="F882" s="31"/>
    </row>
    <row r="883" spans="1:6" x14ac:dyDescent="0.25">
      <c r="A883" s="83"/>
      <c r="C883" s="83"/>
      <c r="D883" s="31"/>
      <c r="E883" s="31"/>
      <c r="F883" s="31"/>
    </row>
    <row r="884" spans="1:6" x14ac:dyDescent="0.25">
      <c r="A884" s="83"/>
      <c r="C884" s="83"/>
      <c r="D884" s="31"/>
      <c r="E884" s="31"/>
      <c r="F884" s="31"/>
    </row>
    <row r="885" spans="1:6" x14ac:dyDescent="0.25">
      <c r="A885" s="83"/>
      <c r="C885" s="83"/>
      <c r="D885" s="31"/>
      <c r="E885" s="31"/>
      <c r="F885" s="31"/>
    </row>
    <row r="886" spans="1:6" x14ac:dyDescent="0.25">
      <c r="A886" s="83"/>
      <c r="C886" s="83"/>
      <c r="D886" s="31"/>
      <c r="E886" s="31"/>
      <c r="F886" s="31"/>
    </row>
    <row r="887" spans="1:6" x14ac:dyDescent="0.25">
      <c r="A887" s="83"/>
      <c r="C887" s="83"/>
      <c r="D887" s="31"/>
      <c r="E887" s="31"/>
      <c r="F887" s="31"/>
    </row>
    <row r="888" spans="1:6" x14ac:dyDescent="0.25">
      <c r="A888" s="83"/>
      <c r="C888" s="83"/>
      <c r="D888" s="31"/>
      <c r="E888" s="31"/>
      <c r="F888" s="31"/>
    </row>
    <row r="889" spans="1:6" x14ac:dyDescent="0.25">
      <c r="A889" s="83"/>
      <c r="C889" s="83"/>
      <c r="D889" s="31"/>
      <c r="E889" s="31"/>
      <c r="F889" s="31"/>
    </row>
    <row r="890" spans="1:6" x14ac:dyDescent="0.25">
      <c r="A890" s="83"/>
      <c r="C890" s="83"/>
      <c r="D890" s="31"/>
      <c r="E890" s="31"/>
      <c r="F890" s="31"/>
    </row>
    <row r="891" spans="1:6" x14ac:dyDescent="0.25">
      <c r="A891" s="83"/>
      <c r="C891" s="83"/>
      <c r="D891" s="31"/>
      <c r="E891" s="31"/>
      <c r="F891" s="31"/>
    </row>
    <row r="892" spans="1:6" x14ac:dyDescent="0.25">
      <c r="A892" s="83"/>
      <c r="C892" s="83"/>
      <c r="D892" s="31"/>
      <c r="E892" s="31"/>
      <c r="F892" s="31"/>
    </row>
    <row r="893" spans="1:6" x14ac:dyDescent="0.25">
      <c r="A893" s="83"/>
      <c r="C893" s="83"/>
      <c r="D893" s="31"/>
      <c r="E893" s="31"/>
      <c r="F893" s="31"/>
    </row>
    <row r="894" spans="1:6" x14ac:dyDescent="0.25">
      <c r="A894" s="83"/>
      <c r="C894" s="83"/>
      <c r="D894" s="31"/>
      <c r="E894" s="31"/>
      <c r="F894" s="31"/>
    </row>
    <row r="895" spans="1:6" x14ac:dyDescent="0.25">
      <c r="A895" s="83"/>
      <c r="C895" s="83"/>
      <c r="D895" s="31"/>
      <c r="E895" s="31"/>
      <c r="F895" s="31"/>
    </row>
    <row r="896" spans="1:6" x14ac:dyDescent="0.25">
      <c r="A896" s="83"/>
      <c r="C896" s="83"/>
      <c r="D896" s="31"/>
      <c r="E896" s="31"/>
      <c r="F896" s="31"/>
    </row>
    <row r="897" spans="1:6" x14ac:dyDescent="0.25">
      <c r="A897" s="83"/>
      <c r="C897" s="83"/>
      <c r="D897" s="31"/>
      <c r="E897" s="31"/>
      <c r="F897" s="31"/>
    </row>
    <row r="898" spans="1:6" x14ac:dyDescent="0.25">
      <c r="A898" s="83"/>
      <c r="C898" s="83"/>
      <c r="D898" s="31"/>
      <c r="E898" s="31"/>
      <c r="F898" s="31"/>
    </row>
    <row r="899" spans="1:6" x14ac:dyDescent="0.25">
      <c r="A899" s="83"/>
      <c r="C899" s="83"/>
      <c r="D899" s="31"/>
      <c r="E899" s="31"/>
      <c r="F899" s="31"/>
    </row>
    <row r="900" spans="1:6" x14ac:dyDescent="0.25">
      <c r="A900" s="83"/>
      <c r="C900" s="83"/>
      <c r="D900" s="31"/>
      <c r="E900" s="31"/>
      <c r="F900" s="31"/>
    </row>
    <row r="901" spans="1:6" x14ac:dyDescent="0.25">
      <c r="A901" s="83"/>
      <c r="C901" s="83"/>
      <c r="D901" s="31"/>
      <c r="E901" s="31"/>
      <c r="F901" s="31"/>
    </row>
    <row r="902" spans="1:6" x14ac:dyDescent="0.25">
      <c r="A902" s="83"/>
      <c r="C902" s="83"/>
      <c r="D902" s="31"/>
      <c r="E902" s="31"/>
      <c r="F902" s="31"/>
    </row>
    <row r="903" spans="1:6" x14ac:dyDescent="0.25">
      <c r="A903" s="83"/>
      <c r="C903" s="83"/>
      <c r="D903" s="31"/>
      <c r="E903" s="31"/>
      <c r="F903" s="31"/>
    </row>
    <row r="904" spans="1:6" x14ac:dyDescent="0.25">
      <c r="A904" s="83"/>
      <c r="C904" s="83"/>
      <c r="D904" s="31"/>
      <c r="E904" s="31"/>
      <c r="F904" s="31"/>
    </row>
    <row r="905" spans="1:6" x14ac:dyDescent="0.25">
      <c r="A905" s="83"/>
      <c r="C905" s="83"/>
      <c r="D905" s="31"/>
      <c r="E905" s="31"/>
      <c r="F905" s="31"/>
    </row>
    <row r="906" spans="1:6" x14ac:dyDescent="0.25">
      <c r="A906" s="83"/>
      <c r="C906" s="83"/>
      <c r="D906" s="31"/>
      <c r="E906" s="31"/>
      <c r="F906" s="31"/>
    </row>
    <row r="907" spans="1:6" x14ac:dyDescent="0.25">
      <c r="A907" s="83"/>
      <c r="C907" s="83"/>
      <c r="D907" s="31"/>
      <c r="E907" s="31"/>
      <c r="F907" s="31"/>
    </row>
    <row r="908" spans="1:6" x14ac:dyDescent="0.25">
      <c r="A908" s="83"/>
      <c r="C908" s="83"/>
      <c r="D908" s="31"/>
      <c r="E908" s="31"/>
      <c r="F908" s="31"/>
    </row>
    <row r="909" spans="1:6" x14ac:dyDescent="0.25">
      <c r="A909" s="83"/>
      <c r="C909" s="83"/>
      <c r="D909" s="31"/>
      <c r="E909" s="31"/>
      <c r="F909" s="31"/>
    </row>
    <row r="910" spans="1:6" x14ac:dyDescent="0.25">
      <c r="A910" s="83"/>
      <c r="C910" s="83"/>
      <c r="D910" s="31"/>
      <c r="E910" s="31"/>
      <c r="F910" s="31"/>
    </row>
    <row r="911" spans="1:6" x14ac:dyDescent="0.25">
      <c r="A911" s="83"/>
      <c r="C911" s="83"/>
      <c r="D911" s="31"/>
      <c r="E911" s="31"/>
      <c r="F911" s="31"/>
    </row>
    <row r="912" spans="1:6" x14ac:dyDescent="0.25">
      <c r="A912" s="83"/>
      <c r="C912" s="83"/>
      <c r="D912" s="31"/>
      <c r="E912" s="31"/>
      <c r="F912" s="31"/>
    </row>
    <row r="913" spans="1:6" x14ac:dyDescent="0.25">
      <c r="A913" s="83"/>
      <c r="C913" s="83"/>
      <c r="D913" s="31"/>
      <c r="E913" s="31"/>
      <c r="F913" s="31"/>
    </row>
    <row r="914" spans="1:6" x14ac:dyDescent="0.25">
      <c r="A914" s="83"/>
      <c r="C914" s="83"/>
      <c r="D914" s="31"/>
      <c r="E914" s="31"/>
      <c r="F914" s="31"/>
    </row>
    <row r="915" spans="1:6" x14ac:dyDescent="0.25">
      <c r="A915" s="83"/>
      <c r="C915" s="83"/>
      <c r="D915" s="31"/>
      <c r="E915" s="31"/>
      <c r="F915" s="31"/>
    </row>
    <row r="916" spans="1:6" x14ac:dyDescent="0.25">
      <c r="A916" s="83"/>
      <c r="C916" s="83"/>
      <c r="D916" s="31"/>
      <c r="E916" s="31"/>
      <c r="F916" s="31"/>
    </row>
    <row r="917" spans="1:6" x14ac:dyDescent="0.25">
      <c r="A917" s="83"/>
      <c r="C917" s="83"/>
      <c r="D917" s="31"/>
      <c r="E917" s="31"/>
      <c r="F917" s="31"/>
    </row>
    <row r="918" spans="1:6" x14ac:dyDescent="0.25">
      <c r="A918" s="83"/>
      <c r="C918" s="83"/>
      <c r="D918" s="31"/>
      <c r="E918" s="31"/>
      <c r="F918" s="31"/>
    </row>
    <row r="919" spans="1:6" x14ac:dyDescent="0.25">
      <c r="A919" s="83"/>
      <c r="C919" s="83"/>
      <c r="D919" s="31"/>
      <c r="E919" s="31"/>
      <c r="F919" s="31"/>
    </row>
    <row r="920" spans="1:6" x14ac:dyDescent="0.25">
      <c r="A920" s="83"/>
      <c r="C920" s="83"/>
      <c r="D920" s="31"/>
      <c r="E920" s="31"/>
      <c r="F920" s="31"/>
    </row>
    <row r="921" spans="1:6" x14ac:dyDescent="0.25">
      <c r="A921" s="83"/>
      <c r="C921" s="83"/>
      <c r="D921" s="31"/>
      <c r="E921" s="31"/>
      <c r="F921" s="31"/>
    </row>
    <row r="922" spans="1:6" x14ac:dyDescent="0.25">
      <c r="A922" s="83"/>
      <c r="C922" s="83"/>
      <c r="D922" s="31"/>
      <c r="E922" s="31"/>
      <c r="F922" s="31"/>
    </row>
    <row r="923" spans="1:6" x14ac:dyDescent="0.25">
      <c r="A923" s="83"/>
      <c r="C923" s="83"/>
      <c r="D923" s="31"/>
      <c r="E923" s="31"/>
      <c r="F923" s="31"/>
    </row>
    <row r="924" spans="1:6" x14ac:dyDescent="0.25">
      <c r="A924" s="83"/>
      <c r="C924" s="83"/>
      <c r="D924" s="31"/>
      <c r="E924" s="31"/>
      <c r="F924" s="31"/>
    </row>
    <row r="925" spans="1:6" x14ac:dyDescent="0.25">
      <c r="A925" s="83"/>
      <c r="C925" s="83"/>
      <c r="D925" s="31"/>
      <c r="E925" s="31"/>
      <c r="F925" s="31"/>
    </row>
    <row r="926" spans="1:6" x14ac:dyDescent="0.25">
      <c r="A926" s="83"/>
      <c r="C926" s="83"/>
      <c r="D926" s="31"/>
      <c r="E926" s="31"/>
      <c r="F926" s="31"/>
    </row>
    <row r="927" spans="1:6" x14ac:dyDescent="0.25">
      <c r="A927" s="83"/>
      <c r="C927" s="83"/>
      <c r="D927" s="31"/>
      <c r="E927" s="31"/>
      <c r="F927" s="31"/>
    </row>
    <row r="928" spans="1:6" x14ac:dyDescent="0.25">
      <c r="A928" s="83"/>
      <c r="C928" s="83"/>
      <c r="D928" s="31"/>
      <c r="E928" s="31"/>
      <c r="F928" s="31"/>
    </row>
    <row r="929" spans="1:6" x14ac:dyDescent="0.25">
      <c r="A929" s="83"/>
      <c r="C929" s="83"/>
      <c r="D929" s="31"/>
      <c r="E929" s="31"/>
      <c r="F929" s="31"/>
    </row>
    <row r="930" spans="1:6" x14ac:dyDescent="0.25">
      <c r="A930" s="83"/>
      <c r="C930" s="83"/>
      <c r="D930" s="31"/>
      <c r="E930" s="31"/>
      <c r="F930" s="31"/>
    </row>
    <row r="931" spans="1:6" x14ac:dyDescent="0.25">
      <c r="A931" s="83"/>
      <c r="C931" s="83"/>
      <c r="D931" s="31"/>
      <c r="E931" s="31"/>
      <c r="F931" s="31"/>
    </row>
    <row r="932" spans="1:6" x14ac:dyDescent="0.25">
      <c r="A932" s="83"/>
      <c r="C932" s="83"/>
      <c r="D932" s="31"/>
      <c r="E932" s="31"/>
      <c r="F932" s="31"/>
    </row>
    <row r="933" spans="1:6" x14ac:dyDescent="0.25">
      <c r="A933" s="83"/>
      <c r="C933" s="83"/>
      <c r="D933" s="31"/>
      <c r="E933" s="31"/>
      <c r="F933" s="31"/>
    </row>
    <row r="934" spans="1:6" x14ac:dyDescent="0.25">
      <c r="A934" s="83"/>
      <c r="C934" s="83"/>
      <c r="D934" s="31"/>
      <c r="E934" s="31"/>
      <c r="F934" s="31"/>
    </row>
    <row r="935" spans="1:6" x14ac:dyDescent="0.25">
      <c r="A935" s="83"/>
      <c r="C935" s="83"/>
      <c r="D935" s="31"/>
      <c r="E935" s="31"/>
      <c r="F935" s="31"/>
    </row>
    <row r="936" spans="1:6" x14ac:dyDescent="0.25">
      <c r="A936" s="83"/>
      <c r="C936" s="83"/>
      <c r="D936" s="31"/>
      <c r="E936" s="31"/>
      <c r="F936" s="31"/>
    </row>
    <row r="937" spans="1:6" x14ac:dyDescent="0.25">
      <c r="A937" s="83"/>
      <c r="C937" s="83"/>
      <c r="D937" s="31"/>
      <c r="E937" s="31"/>
      <c r="F937" s="31"/>
    </row>
    <row r="938" spans="1:6" x14ac:dyDescent="0.25">
      <c r="A938" s="83"/>
      <c r="C938" s="83"/>
      <c r="D938" s="31"/>
      <c r="E938" s="31"/>
      <c r="F938" s="31"/>
    </row>
    <row r="939" spans="1:6" x14ac:dyDescent="0.25">
      <c r="A939" s="83"/>
      <c r="C939" s="83"/>
      <c r="D939" s="31"/>
      <c r="E939" s="31"/>
      <c r="F939" s="31"/>
    </row>
    <row r="940" spans="1:6" x14ac:dyDescent="0.25">
      <c r="A940" s="83"/>
      <c r="C940" s="83"/>
      <c r="D940" s="31"/>
      <c r="E940" s="31"/>
      <c r="F940" s="31"/>
    </row>
    <row r="941" spans="1:6" x14ac:dyDescent="0.25">
      <c r="A941" s="83"/>
      <c r="C941" s="83"/>
      <c r="D941" s="31"/>
      <c r="E941" s="31"/>
      <c r="F941" s="31"/>
    </row>
    <row r="942" spans="1:6" x14ac:dyDescent="0.25">
      <c r="A942" s="83"/>
      <c r="C942" s="83"/>
      <c r="D942" s="31"/>
      <c r="E942" s="31"/>
      <c r="F942" s="31"/>
    </row>
    <row r="943" spans="1:6" x14ac:dyDescent="0.25">
      <c r="A943" s="83"/>
      <c r="C943" s="83"/>
      <c r="D943" s="31"/>
      <c r="E943" s="31"/>
      <c r="F943" s="31"/>
    </row>
    <row r="944" spans="1:6" x14ac:dyDescent="0.25">
      <c r="A944" s="83"/>
      <c r="C944" s="83"/>
      <c r="D944" s="31"/>
      <c r="E944" s="31"/>
      <c r="F944" s="31"/>
    </row>
    <row r="945" spans="1:6" x14ac:dyDescent="0.25">
      <c r="A945" s="83"/>
      <c r="C945" s="83"/>
      <c r="D945" s="31"/>
      <c r="E945" s="31"/>
      <c r="F945" s="31"/>
    </row>
    <row r="946" spans="1:6" x14ac:dyDescent="0.25">
      <c r="A946" s="83"/>
      <c r="C946" s="83"/>
      <c r="D946" s="31"/>
      <c r="E946" s="31"/>
      <c r="F946" s="31"/>
    </row>
    <row r="947" spans="1:6" x14ac:dyDescent="0.25">
      <c r="A947" s="83"/>
      <c r="C947" s="83"/>
      <c r="D947" s="31"/>
      <c r="E947" s="31"/>
      <c r="F947" s="31"/>
    </row>
    <row r="948" spans="1:6" x14ac:dyDescent="0.25">
      <c r="A948" s="83"/>
      <c r="C948" s="83"/>
      <c r="D948" s="31"/>
      <c r="E948" s="31"/>
      <c r="F948" s="31"/>
    </row>
    <row r="949" spans="1:6" x14ac:dyDescent="0.25">
      <c r="A949" s="83"/>
      <c r="C949" s="83"/>
      <c r="D949" s="31"/>
      <c r="E949" s="31"/>
      <c r="F949" s="31"/>
    </row>
    <row r="950" spans="1:6" x14ac:dyDescent="0.25">
      <c r="A950" s="83"/>
      <c r="C950" s="83"/>
      <c r="D950" s="31"/>
      <c r="E950" s="31"/>
      <c r="F950" s="31"/>
    </row>
    <row r="951" spans="1:6" x14ac:dyDescent="0.25">
      <c r="A951" s="83"/>
      <c r="C951" s="83"/>
      <c r="D951" s="31"/>
      <c r="E951" s="31"/>
      <c r="F951" s="31"/>
    </row>
    <row r="952" spans="1:6" x14ac:dyDescent="0.25">
      <c r="A952" s="83"/>
      <c r="C952" s="83"/>
      <c r="D952" s="31"/>
      <c r="E952" s="31"/>
      <c r="F952" s="31"/>
    </row>
    <row r="953" spans="1:6" x14ac:dyDescent="0.25">
      <c r="A953" s="83"/>
      <c r="C953" s="83"/>
      <c r="D953" s="31"/>
      <c r="E953" s="31"/>
      <c r="F953" s="31"/>
    </row>
    <row r="954" spans="1:6" x14ac:dyDescent="0.25">
      <c r="A954" s="83"/>
      <c r="C954" s="83"/>
      <c r="D954" s="31"/>
      <c r="E954" s="31"/>
      <c r="F954" s="31"/>
    </row>
    <row r="955" spans="1:6" x14ac:dyDescent="0.25">
      <c r="A955" s="83"/>
      <c r="C955" s="83"/>
      <c r="D955" s="31"/>
      <c r="E955" s="31"/>
      <c r="F955" s="31"/>
    </row>
    <row r="956" spans="1:6" x14ac:dyDescent="0.25">
      <c r="A956" s="83"/>
      <c r="C956" s="83"/>
      <c r="D956" s="31"/>
      <c r="E956" s="31"/>
      <c r="F956" s="31"/>
    </row>
    <row r="957" spans="1:6" x14ac:dyDescent="0.25">
      <c r="A957" s="83"/>
      <c r="C957" s="83"/>
      <c r="D957" s="31"/>
      <c r="E957" s="31"/>
      <c r="F957" s="31"/>
    </row>
    <row r="958" spans="1:6" x14ac:dyDescent="0.25">
      <c r="A958" s="83"/>
      <c r="C958" s="83"/>
      <c r="D958" s="31"/>
      <c r="E958" s="31"/>
      <c r="F958" s="31"/>
    </row>
    <row r="959" spans="1:6" x14ac:dyDescent="0.25">
      <c r="A959" s="83"/>
      <c r="C959" s="83"/>
      <c r="D959" s="31"/>
      <c r="E959" s="31"/>
      <c r="F959" s="31"/>
    </row>
    <row r="960" spans="1:6" x14ac:dyDescent="0.25">
      <c r="A960" s="83"/>
      <c r="C960" s="83"/>
      <c r="D960" s="31"/>
      <c r="E960" s="31"/>
      <c r="F960" s="31"/>
    </row>
    <row r="961" spans="1:6" x14ac:dyDescent="0.25">
      <c r="A961" s="83"/>
      <c r="C961" s="83"/>
      <c r="D961" s="31"/>
      <c r="E961" s="31"/>
      <c r="F961" s="31"/>
    </row>
    <row r="962" spans="1:6" x14ac:dyDescent="0.25">
      <c r="A962" s="83"/>
      <c r="C962" s="83"/>
      <c r="D962" s="31"/>
      <c r="E962" s="31"/>
      <c r="F962" s="31"/>
    </row>
    <row r="963" spans="1:6" x14ac:dyDescent="0.25">
      <c r="A963" s="83"/>
      <c r="C963" s="83"/>
      <c r="D963" s="31"/>
      <c r="E963" s="31"/>
      <c r="F963" s="31"/>
    </row>
    <row r="964" spans="1:6" x14ac:dyDescent="0.25">
      <c r="A964" s="83"/>
      <c r="C964" s="83"/>
      <c r="D964" s="31"/>
      <c r="E964" s="31"/>
      <c r="F964" s="31"/>
    </row>
    <row r="965" spans="1:6" x14ac:dyDescent="0.25">
      <c r="A965" s="83"/>
      <c r="C965" s="83"/>
      <c r="D965" s="31"/>
      <c r="E965" s="31"/>
      <c r="F965" s="31"/>
    </row>
    <row r="966" spans="1:6" x14ac:dyDescent="0.25">
      <c r="A966" s="83"/>
      <c r="C966" s="83"/>
      <c r="D966" s="31"/>
      <c r="E966" s="31"/>
      <c r="F966" s="31"/>
    </row>
    <row r="967" spans="1:6" x14ac:dyDescent="0.25">
      <c r="A967" s="83"/>
      <c r="C967" s="83"/>
      <c r="D967" s="31"/>
      <c r="E967" s="31"/>
      <c r="F967" s="31"/>
    </row>
    <row r="968" spans="1:6" x14ac:dyDescent="0.25">
      <c r="A968" s="83"/>
      <c r="C968" s="83"/>
      <c r="D968" s="31"/>
      <c r="E968" s="31"/>
      <c r="F968" s="31"/>
    </row>
    <row r="969" spans="1:6" x14ac:dyDescent="0.25">
      <c r="A969" s="83"/>
      <c r="C969" s="83"/>
      <c r="D969" s="31"/>
      <c r="E969" s="31"/>
      <c r="F969" s="31"/>
    </row>
    <row r="970" spans="1:6" x14ac:dyDescent="0.25">
      <c r="A970" s="83"/>
      <c r="C970" s="83"/>
      <c r="D970" s="31"/>
      <c r="E970" s="31"/>
      <c r="F970" s="31"/>
    </row>
    <row r="971" spans="1:6" x14ac:dyDescent="0.25">
      <c r="A971" s="83"/>
      <c r="C971" s="83"/>
      <c r="D971" s="31"/>
      <c r="E971" s="31"/>
      <c r="F971" s="31"/>
    </row>
    <row r="972" spans="1:6" x14ac:dyDescent="0.25">
      <c r="A972" s="83"/>
      <c r="C972" s="83"/>
      <c r="D972" s="31"/>
      <c r="E972" s="31"/>
      <c r="F972" s="31"/>
    </row>
    <row r="973" spans="1:6" x14ac:dyDescent="0.25">
      <c r="A973" s="83"/>
      <c r="C973" s="83"/>
      <c r="D973" s="31"/>
      <c r="E973" s="31"/>
      <c r="F973" s="31"/>
    </row>
    <row r="974" spans="1:6" x14ac:dyDescent="0.25">
      <c r="A974" s="83"/>
      <c r="C974" s="83"/>
      <c r="D974" s="31"/>
      <c r="E974" s="31"/>
      <c r="F974" s="31"/>
    </row>
    <row r="975" spans="1:6" x14ac:dyDescent="0.25">
      <c r="A975" s="83"/>
      <c r="C975" s="83"/>
      <c r="D975" s="31"/>
      <c r="E975" s="31"/>
      <c r="F975" s="31"/>
    </row>
    <row r="976" spans="1:6" x14ac:dyDescent="0.25">
      <c r="A976" s="83"/>
      <c r="C976" s="83"/>
      <c r="D976" s="31"/>
      <c r="E976" s="31"/>
      <c r="F976" s="31"/>
    </row>
    <row r="977" spans="1:6" x14ac:dyDescent="0.25">
      <c r="A977" s="83"/>
      <c r="C977" s="83"/>
      <c r="D977" s="31"/>
      <c r="E977" s="31"/>
      <c r="F977" s="31"/>
    </row>
    <row r="978" spans="1:6" x14ac:dyDescent="0.25">
      <c r="A978" s="83"/>
      <c r="C978" s="83"/>
      <c r="D978" s="31"/>
      <c r="E978" s="31"/>
      <c r="F978" s="31"/>
    </row>
    <row r="979" spans="1:6" x14ac:dyDescent="0.25">
      <c r="A979" s="83"/>
      <c r="C979" s="83"/>
      <c r="D979" s="31"/>
      <c r="E979" s="31"/>
      <c r="F979" s="31"/>
    </row>
    <row r="980" spans="1:6" x14ac:dyDescent="0.25">
      <c r="A980" s="83"/>
      <c r="C980" s="83"/>
      <c r="D980" s="31"/>
      <c r="E980" s="31"/>
      <c r="F980" s="31"/>
    </row>
    <row r="981" spans="1:6" x14ac:dyDescent="0.25">
      <c r="A981" s="83"/>
      <c r="C981" s="83"/>
      <c r="D981" s="31"/>
      <c r="E981" s="31"/>
      <c r="F981" s="31"/>
    </row>
    <row r="982" spans="1:6" x14ac:dyDescent="0.25">
      <c r="A982" s="83"/>
      <c r="C982" s="83"/>
      <c r="D982" s="31"/>
      <c r="E982" s="31"/>
      <c r="F982" s="31"/>
    </row>
    <row r="983" spans="1:6" x14ac:dyDescent="0.25">
      <c r="A983" s="83"/>
      <c r="C983" s="83"/>
      <c r="D983" s="31"/>
      <c r="E983" s="31"/>
      <c r="F983" s="31"/>
    </row>
    <row r="984" spans="1:6" x14ac:dyDescent="0.25">
      <c r="A984" s="83"/>
      <c r="C984" s="83"/>
      <c r="D984" s="31"/>
      <c r="E984" s="31"/>
      <c r="F984" s="31"/>
    </row>
    <row r="985" spans="1:6" x14ac:dyDescent="0.25">
      <c r="A985" s="83"/>
      <c r="C985" s="83"/>
      <c r="D985" s="31"/>
      <c r="E985" s="31"/>
      <c r="F985" s="31"/>
    </row>
    <row r="986" spans="1:6" x14ac:dyDescent="0.25">
      <c r="A986" s="83"/>
      <c r="C986" s="83"/>
      <c r="D986" s="31"/>
      <c r="E986" s="31"/>
      <c r="F986" s="31"/>
    </row>
    <row r="987" spans="1:6" x14ac:dyDescent="0.25">
      <c r="A987" s="83"/>
      <c r="C987" s="83"/>
      <c r="D987" s="31"/>
      <c r="E987" s="31"/>
      <c r="F987" s="31"/>
    </row>
    <row r="988" spans="1:6" x14ac:dyDescent="0.25">
      <c r="A988" s="83"/>
      <c r="C988" s="83"/>
      <c r="D988" s="31"/>
      <c r="E988" s="31"/>
      <c r="F988" s="31"/>
    </row>
    <row r="989" spans="1:6" x14ac:dyDescent="0.25">
      <c r="A989" s="83"/>
      <c r="C989" s="83"/>
      <c r="D989" s="31"/>
      <c r="E989" s="31"/>
      <c r="F989" s="31"/>
    </row>
    <row r="990" spans="1:6" x14ac:dyDescent="0.25">
      <c r="A990" s="83"/>
      <c r="C990" s="83"/>
      <c r="D990" s="31"/>
      <c r="E990" s="31"/>
      <c r="F990" s="31"/>
    </row>
    <row r="991" spans="1:6" x14ac:dyDescent="0.25">
      <c r="A991" s="83"/>
      <c r="C991" s="83"/>
      <c r="D991" s="31"/>
      <c r="E991" s="31"/>
      <c r="F991" s="31"/>
    </row>
    <row r="992" spans="1:6" x14ac:dyDescent="0.25">
      <c r="A992" s="83"/>
      <c r="C992" s="83"/>
      <c r="D992" s="31"/>
      <c r="E992" s="31"/>
      <c r="F992" s="31"/>
    </row>
    <row r="993" spans="1:6" x14ac:dyDescent="0.25">
      <c r="A993" s="83"/>
      <c r="C993" s="83"/>
      <c r="D993" s="31"/>
      <c r="E993" s="31"/>
      <c r="F993" s="31"/>
    </row>
    <row r="994" spans="1:6" x14ac:dyDescent="0.25">
      <c r="A994" s="83"/>
      <c r="C994" s="83"/>
      <c r="D994" s="31"/>
      <c r="E994" s="31"/>
      <c r="F994" s="31"/>
    </row>
    <row r="995" spans="1:6" x14ac:dyDescent="0.25">
      <c r="A995" s="83"/>
      <c r="C995" s="83"/>
      <c r="D995" s="31"/>
      <c r="E995" s="31"/>
      <c r="F995" s="31"/>
    </row>
    <row r="996" spans="1:6" x14ac:dyDescent="0.25">
      <c r="A996" s="83"/>
      <c r="C996" s="83"/>
      <c r="D996" s="31"/>
      <c r="E996" s="31"/>
      <c r="F996" s="31"/>
    </row>
    <row r="997" spans="1:6" x14ac:dyDescent="0.25">
      <c r="A997" s="83"/>
      <c r="C997" s="83"/>
      <c r="D997" s="31"/>
      <c r="E997" s="31"/>
      <c r="F997" s="31"/>
    </row>
    <row r="998" spans="1:6" x14ac:dyDescent="0.25">
      <c r="A998" s="83"/>
      <c r="C998" s="83"/>
      <c r="D998" s="31"/>
      <c r="E998" s="31"/>
      <c r="F998" s="31"/>
    </row>
    <row r="999" spans="1:6" x14ac:dyDescent="0.25">
      <c r="A999" s="83"/>
      <c r="C999" s="83"/>
      <c r="D999" s="31"/>
      <c r="E999" s="31"/>
      <c r="F999" s="31"/>
    </row>
    <row r="1000" spans="1:6" x14ac:dyDescent="0.25">
      <c r="A1000" s="83"/>
      <c r="C1000" s="83"/>
      <c r="D1000" s="31"/>
      <c r="E1000" s="31"/>
      <c r="F1000" s="31"/>
    </row>
    <row r="1001" spans="1:6" x14ac:dyDescent="0.25">
      <c r="A1001" s="83"/>
      <c r="C1001" s="83"/>
      <c r="D1001" s="31"/>
      <c r="E1001" s="31"/>
      <c r="F1001" s="31"/>
    </row>
    <row r="1002" spans="1:6" x14ac:dyDescent="0.25">
      <c r="A1002" s="83"/>
      <c r="C1002" s="83"/>
      <c r="D1002" s="31"/>
      <c r="E1002" s="31"/>
      <c r="F1002" s="31"/>
    </row>
    <row r="1003" spans="1:6" x14ac:dyDescent="0.25">
      <c r="A1003" s="83"/>
      <c r="C1003" s="83"/>
      <c r="D1003" s="31"/>
      <c r="E1003" s="31"/>
      <c r="F1003" s="31"/>
    </row>
    <row r="1004" spans="1:6" x14ac:dyDescent="0.25">
      <c r="A1004" s="83"/>
      <c r="C1004" s="83"/>
      <c r="D1004" s="31"/>
      <c r="E1004" s="31"/>
      <c r="F1004" s="31"/>
    </row>
    <row r="1005" spans="1:6" x14ac:dyDescent="0.25">
      <c r="A1005" s="83"/>
      <c r="C1005" s="83"/>
      <c r="D1005" s="31"/>
      <c r="E1005" s="31"/>
      <c r="F1005" s="31"/>
    </row>
    <row r="1006" spans="1:6" x14ac:dyDescent="0.25">
      <c r="A1006" s="83"/>
      <c r="C1006" s="83"/>
      <c r="D1006" s="31"/>
      <c r="E1006" s="31"/>
      <c r="F1006" s="31"/>
    </row>
    <row r="1007" spans="1:6" x14ac:dyDescent="0.25">
      <c r="A1007" s="83"/>
      <c r="C1007" s="83"/>
      <c r="D1007" s="31"/>
      <c r="E1007" s="31"/>
      <c r="F1007" s="31"/>
    </row>
    <row r="1008" spans="1:6" x14ac:dyDescent="0.25">
      <c r="A1008" s="83"/>
      <c r="C1008" s="83"/>
      <c r="D1008" s="31"/>
      <c r="E1008" s="31"/>
      <c r="F1008" s="31"/>
    </row>
    <row r="1009" spans="1:6" x14ac:dyDescent="0.25">
      <c r="A1009" s="83"/>
      <c r="C1009" s="83"/>
      <c r="D1009" s="31"/>
      <c r="E1009" s="31"/>
      <c r="F1009" s="31"/>
    </row>
    <row r="1010" spans="1:6" x14ac:dyDescent="0.25">
      <c r="A1010" s="83"/>
      <c r="C1010" s="83"/>
      <c r="D1010" s="31"/>
      <c r="E1010" s="31"/>
      <c r="F1010" s="31"/>
    </row>
    <row r="1011" spans="1:6" x14ac:dyDescent="0.25">
      <c r="A1011" s="83"/>
      <c r="C1011" s="83"/>
      <c r="D1011" s="31"/>
      <c r="E1011" s="31"/>
      <c r="F1011" s="31"/>
    </row>
    <row r="1012" spans="1:6" x14ac:dyDescent="0.25">
      <c r="A1012" s="83"/>
      <c r="C1012" s="83"/>
      <c r="D1012" s="31"/>
      <c r="E1012" s="31"/>
      <c r="F1012" s="31"/>
    </row>
    <row r="1013" spans="1:6" x14ac:dyDescent="0.25">
      <c r="A1013" s="83"/>
      <c r="C1013" s="83"/>
      <c r="D1013" s="31"/>
      <c r="E1013" s="31"/>
      <c r="F1013" s="31"/>
    </row>
    <row r="1014" spans="1:6" x14ac:dyDescent="0.25">
      <c r="A1014" s="83"/>
      <c r="C1014" s="83"/>
      <c r="D1014" s="31"/>
      <c r="E1014" s="31"/>
      <c r="F1014" s="31"/>
    </row>
    <row r="1015" spans="1:6" x14ac:dyDescent="0.25">
      <c r="A1015" s="83"/>
      <c r="C1015" s="83"/>
      <c r="D1015" s="31"/>
      <c r="E1015" s="31"/>
      <c r="F1015" s="31"/>
    </row>
    <row r="1016" spans="1:6" x14ac:dyDescent="0.25">
      <c r="A1016" s="83"/>
      <c r="C1016" s="83"/>
      <c r="D1016" s="31"/>
      <c r="E1016" s="31"/>
      <c r="F1016" s="31"/>
    </row>
    <row r="1017" spans="1:6" x14ac:dyDescent="0.25">
      <c r="A1017" s="83"/>
      <c r="C1017" s="83"/>
      <c r="D1017" s="31"/>
      <c r="E1017" s="31"/>
      <c r="F1017" s="31"/>
    </row>
    <row r="1018" spans="1:6" x14ac:dyDescent="0.25">
      <c r="A1018" s="83"/>
      <c r="C1018" s="83"/>
      <c r="D1018" s="31"/>
      <c r="E1018" s="31"/>
      <c r="F1018" s="31"/>
    </row>
    <row r="1019" spans="1:6" x14ac:dyDescent="0.25">
      <c r="A1019" s="83"/>
      <c r="C1019" s="83"/>
      <c r="D1019" s="31"/>
      <c r="E1019" s="31"/>
      <c r="F1019" s="31"/>
    </row>
    <row r="1020" spans="1:6" x14ac:dyDescent="0.25">
      <c r="A1020" s="83"/>
      <c r="C1020" s="83"/>
      <c r="D1020" s="31"/>
      <c r="E1020" s="31"/>
      <c r="F1020" s="31"/>
    </row>
    <row r="1021" spans="1:6" x14ac:dyDescent="0.25">
      <c r="A1021" s="83"/>
      <c r="C1021" s="83"/>
      <c r="D1021" s="31"/>
      <c r="E1021" s="31"/>
      <c r="F1021" s="31"/>
    </row>
    <row r="1022" spans="1:6" x14ac:dyDescent="0.25">
      <c r="A1022" s="83"/>
      <c r="C1022" s="83"/>
      <c r="D1022" s="31"/>
      <c r="E1022" s="31"/>
      <c r="F1022" s="31"/>
    </row>
    <row r="1023" spans="1:6" x14ac:dyDescent="0.25">
      <c r="A1023" s="83"/>
      <c r="C1023" s="83"/>
      <c r="D1023" s="31"/>
      <c r="E1023" s="31"/>
      <c r="F1023" s="31"/>
    </row>
    <row r="1024" spans="1:6" x14ac:dyDescent="0.25">
      <c r="A1024" s="83"/>
      <c r="C1024" s="83"/>
      <c r="D1024" s="31"/>
      <c r="E1024" s="31"/>
      <c r="F1024" s="31"/>
    </row>
    <row r="1025" spans="1:6" x14ac:dyDescent="0.25">
      <c r="A1025" s="83"/>
      <c r="C1025" s="83"/>
      <c r="D1025" s="31"/>
      <c r="E1025" s="31"/>
      <c r="F1025" s="31"/>
    </row>
    <row r="1026" spans="1:6" x14ac:dyDescent="0.25">
      <c r="A1026" s="83"/>
      <c r="C1026" s="83"/>
      <c r="D1026" s="31"/>
      <c r="E1026" s="31"/>
      <c r="F1026" s="31"/>
    </row>
    <row r="1027" spans="1:6" x14ac:dyDescent="0.25">
      <c r="A1027" s="83"/>
      <c r="C1027" s="83"/>
      <c r="D1027" s="31"/>
      <c r="E1027" s="31"/>
      <c r="F1027" s="31"/>
    </row>
    <row r="1028" spans="1:6" x14ac:dyDescent="0.25">
      <c r="A1028" s="83"/>
      <c r="C1028" s="83"/>
      <c r="D1028" s="31"/>
      <c r="E1028" s="31"/>
      <c r="F1028" s="31"/>
    </row>
    <row r="1029" spans="1:6" x14ac:dyDescent="0.25">
      <c r="A1029" s="83"/>
      <c r="C1029" s="83"/>
      <c r="D1029" s="31"/>
      <c r="E1029" s="31"/>
      <c r="F1029" s="31"/>
    </row>
    <row r="1030" spans="1:6" x14ac:dyDescent="0.25">
      <c r="A1030" s="83"/>
      <c r="C1030" s="83"/>
      <c r="D1030" s="31"/>
      <c r="E1030" s="31"/>
      <c r="F1030" s="31"/>
    </row>
    <row r="1031" spans="1:6" x14ac:dyDescent="0.25">
      <c r="A1031" s="83"/>
      <c r="C1031" s="83"/>
      <c r="D1031" s="31"/>
      <c r="E1031" s="31"/>
      <c r="F1031" s="31"/>
    </row>
    <row r="1032" spans="1:6" x14ac:dyDescent="0.25">
      <c r="A1032" s="83"/>
      <c r="C1032" s="83"/>
      <c r="D1032" s="31"/>
      <c r="E1032" s="31"/>
      <c r="F1032" s="31"/>
    </row>
    <row r="1033" spans="1:6" x14ac:dyDescent="0.25">
      <c r="A1033" s="83"/>
      <c r="C1033" s="83"/>
      <c r="D1033" s="31"/>
      <c r="E1033" s="31"/>
      <c r="F1033" s="31"/>
    </row>
    <row r="1034" spans="1:6" x14ac:dyDescent="0.25">
      <c r="A1034" s="83"/>
      <c r="C1034" s="83"/>
      <c r="D1034" s="31"/>
      <c r="E1034" s="31"/>
      <c r="F1034" s="31"/>
    </row>
    <row r="1035" spans="1:6" x14ac:dyDescent="0.25">
      <c r="A1035" s="83"/>
      <c r="C1035" s="83"/>
      <c r="D1035" s="31"/>
      <c r="E1035" s="31"/>
      <c r="F1035" s="31"/>
    </row>
    <row r="1036" spans="1:6" x14ac:dyDescent="0.25">
      <c r="A1036" s="83"/>
      <c r="C1036" s="83"/>
      <c r="D1036" s="31"/>
      <c r="E1036" s="31"/>
      <c r="F1036" s="31"/>
    </row>
    <row r="1037" spans="1:6" x14ac:dyDescent="0.25">
      <c r="A1037" s="83"/>
      <c r="C1037" s="83"/>
      <c r="D1037" s="31"/>
      <c r="E1037" s="31"/>
      <c r="F1037" s="31"/>
    </row>
    <row r="1038" spans="1:6" x14ac:dyDescent="0.25">
      <c r="A1038" s="83"/>
      <c r="C1038" s="83"/>
      <c r="D1038" s="31"/>
      <c r="E1038" s="31"/>
      <c r="F1038" s="31"/>
    </row>
    <row r="1039" spans="1:6" x14ac:dyDescent="0.25">
      <c r="A1039" s="83"/>
      <c r="C1039" s="83"/>
      <c r="D1039" s="31"/>
      <c r="E1039" s="31"/>
      <c r="F1039" s="31"/>
    </row>
    <row r="1040" spans="1:6" x14ac:dyDescent="0.25">
      <c r="A1040" s="83"/>
      <c r="C1040" s="83"/>
      <c r="D1040" s="31"/>
      <c r="E1040" s="31"/>
      <c r="F1040" s="31"/>
    </row>
    <row r="1041" spans="1:6" x14ac:dyDescent="0.25">
      <c r="A1041" s="83"/>
      <c r="C1041" s="83"/>
      <c r="D1041" s="31"/>
      <c r="E1041" s="31"/>
      <c r="F1041" s="31"/>
    </row>
    <row r="1042" spans="1:6" x14ac:dyDescent="0.25">
      <c r="A1042" s="83"/>
      <c r="C1042" s="83"/>
      <c r="D1042" s="31"/>
      <c r="E1042" s="31"/>
      <c r="F1042" s="31"/>
    </row>
    <row r="1043" spans="1:6" x14ac:dyDescent="0.25">
      <c r="A1043" s="83"/>
      <c r="C1043" s="83"/>
      <c r="D1043" s="31"/>
      <c r="E1043" s="31"/>
      <c r="F1043" s="31"/>
    </row>
    <row r="1044" spans="1:6" x14ac:dyDescent="0.25">
      <c r="A1044" s="83"/>
      <c r="C1044" s="83"/>
      <c r="D1044" s="31"/>
      <c r="E1044" s="31"/>
      <c r="F1044" s="31"/>
    </row>
    <row r="1045" spans="1:6" x14ac:dyDescent="0.25">
      <c r="A1045" s="83"/>
      <c r="C1045" s="83"/>
      <c r="D1045" s="31"/>
      <c r="E1045" s="31"/>
      <c r="F1045" s="31"/>
    </row>
    <row r="1046" spans="1:6" x14ac:dyDescent="0.25">
      <c r="A1046" s="83"/>
      <c r="C1046" s="83"/>
      <c r="D1046" s="31"/>
      <c r="E1046" s="31"/>
      <c r="F1046" s="31"/>
    </row>
    <row r="1047" spans="1:6" x14ac:dyDescent="0.25">
      <c r="A1047" s="83"/>
      <c r="C1047" s="83"/>
      <c r="D1047" s="31"/>
      <c r="E1047" s="31"/>
      <c r="F1047" s="31"/>
    </row>
    <row r="1048" spans="1:6" x14ac:dyDescent="0.25">
      <c r="A1048" s="83"/>
      <c r="C1048" s="83"/>
      <c r="D1048" s="31"/>
      <c r="E1048" s="31"/>
      <c r="F1048" s="31"/>
    </row>
    <row r="1049" spans="1:6" x14ac:dyDescent="0.25">
      <c r="A1049" s="83"/>
      <c r="C1049" s="83"/>
      <c r="D1049" s="31"/>
      <c r="E1049" s="31"/>
      <c r="F1049" s="31"/>
    </row>
    <row r="1050" spans="1:6" x14ac:dyDescent="0.25">
      <c r="A1050" s="83"/>
      <c r="C1050" s="83"/>
      <c r="D1050" s="31"/>
      <c r="E1050" s="31"/>
      <c r="F1050" s="31"/>
    </row>
    <row r="1051" spans="1:6" x14ac:dyDescent="0.25">
      <c r="A1051" s="83"/>
      <c r="C1051" s="83"/>
      <c r="D1051" s="31"/>
      <c r="E1051" s="31"/>
      <c r="F1051" s="31"/>
    </row>
    <row r="1052" spans="1:6" x14ac:dyDescent="0.25">
      <c r="A1052" s="83"/>
      <c r="C1052" s="83"/>
      <c r="D1052" s="31"/>
      <c r="E1052" s="31"/>
      <c r="F1052" s="31"/>
    </row>
    <row r="1053" spans="1:6" x14ac:dyDescent="0.25">
      <c r="A1053" s="83"/>
      <c r="C1053" s="83"/>
      <c r="D1053" s="31"/>
      <c r="E1053" s="31"/>
      <c r="F1053" s="31"/>
    </row>
    <row r="1054" spans="1:6" x14ac:dyDescent="0.25">
      <c r="A1054" s="83"/>
      <c r="C1054" s="83"/>
      <c r="D1054" s="31"/>
      <c r="E1054" s="31"/>
      <c r="F1054" s="31"/>
    </row>
    <row r="1055" spans="1:6" x14ac:dyDescent="0.25">
      <c r="A1055" s="83"/>
      <c r="C1055" s="83"/>
      <c r="D1055" s="31"/>
      <c r="E1055" s="31"/>
      <c r="F1055" s="31"/>
    </row>
    <row r="1056" spans="1:6" x14ac:dyDescent="0.25">
      <c r="A1056" s="83"/>
      <c r="C1056" s="83"/>
      <c r="D1056" s="31"/>
      <c r="E1056" s="31"/>
      <c r="F1056" s="31"/>
    </row>
    <row r="1057" spans="1:6" x14ac:dyDescent="0.25">
      <c r="A1057" s="83"/>
      <c r="C1057" s="83"/>
      <c r="D1057" s="31"/>
      <c r="E1057" s="31"/>
      <c r="F1057" s="31"/>
    </row>
    <row r="1058" spans="1:6" x14ac:dyDescent="0.25">
      <c r="A1058" s="83"/>
      <c r="C1058" s="83"/>
      <c r="D1058" s="31"/>
      <c r="E1058" s="31"/>
      <c r="F1058" s="31"/>
    </row>
    <row r="1059" spans="1:6" x14ac:dyDescent="0.25">
      <c r="A1059" s="83"/>
      <c r="C1059" s="83"/>
      <c r="D1059" s="31"/>
      <c r="E1059" s="31"/>
      <c r="F1059" s="31"/>
    </row>
    <row r="1060" spans="1:6" x14ac:dyDescent="0.25">
      <c r="A1060" s="83"/>
      <c r="C1060" s="83"/>
      <c r="D1060" s="31"/>
      <c r="E1060" s="31"/>
      <c r="F1060" s="31"/>
    </row>
    <row r="1061" spans="1:6" x14ac:dyDescent="0.25">
      <c r="A1061" s="83"/>
      <c r="C1061" s="83"/>
      <c r="D1061" s="31"/>
      <c r="E1061" s="31"/>
      <c r="F1061" s="31"/>
    </row>
    <row r="1062" spans="1:6" x14ac:dyDescent="0.25">
      <c r="A1062" s="83"/>
      <c r="C1062" s="83"/>
      <c r="D1062" s="31"/>
      <c r="E1062" s="31"/>
      <c r="F1062" s="31"/>
    </row>
    <row r="1063" spans="1:6" x14ac:dyDescent="0.25">
      <c r="A1063" s="83"/>
      <c r="C1063" s="83"/>
      <c r="D1063" s="31"/>
      <c r="E1063" s="31"/>
      <c r="F1063" s="31"/>
    </row>
    <row r="1064" spans="1:6" x14ac:dyDescent="0.25">
      <c r="A1064" s="83"/>
      <c r="C1064" s="83"/>
      <c r="D1064" s="31"/>
      <c r="E1064" s="31"/>
      <c r="F1064" s="31"/>
    </row>
    <row r="1065" spans="1:6" x14ac:dyDescent="0.25">
      <c r="A1065" s="83"/>
      <c r="C1065" s="83"/>
      <c r="D1065" s="31"/>
      <c r="E1065" s="31"/>
      <c r="F1065" s="31"/>
    </row>
    <row r="1066" spans="1:6" x14ac:dyDescent="0.25">
      <c r="A1066" s="83"/>
      <c r="C1066" s="83"/>
      <c r="D1066" s="31"/>
      <c r="E1066" s="31"/>
      <c r="F1066" s="31"/>
    </row>
    <row r="1067" spans="1:6" x14ac:dyDescent="0.25">
      <c r="A1067" s="83"/>
      <c r="C1067" s="83"/>
      <c r="D1067" s="31"/>
      <c r="E1067" s="31"/>
      <c r="F1067" s="31"/>
    </row>
    <row r="1068" spans="1:6" x14ac:dyDescent="0.25">
      <c r="A1068" s="83"/>
      <c r="C1068" s="83"/>
      <c r="D1068" s="31"/>
      <c r="E1068" s="31"/>
      <c r="F1068" s="31"/>
    </row>
    <row r="1069" spans="1:6" x14ac:dyDescent="0.25">
      <c r="A1069" s="83"/>
      <c r="C1069" s="83"/>
      <c r="D1069" s="31"/>
      <c r="E1069" s="31"/>
      <c r="F1069" s="31"/>
    </row>
    <row r="1070" spans="1:6" x14ac:dyDescent="0.25">
      <c r="A1070" s="83"/>
      <c r="C1070" s="83"/>
      <c r="D1070" s="31"/>
      <c r="E1070" s="31"/>
      <c r="F1070" s="31"/>
    </row>
    <row r="1071" spans="1:6" x14ac:dyDescent="0.25">
      <c r="A1071" s="83"/>
      <c r="C1071" s="83"/>
      <c r="D1071" s="31"/>
      <c r="E1071" s="31"/>
      <c r="F1071" s="31"/>
    </row>
    <row r="1072" spans="1:6" x14ac:dyDescent="0.25">
      <c r="A1072" s="83"/>
      <c r="C1072" s="83"/>
      <c r="D1072" s="31"/>
      <c r="E1072" s="31"/>
      <c r="F1072" s="31"/>
    </row>
    <row r="1073" spans="1:6" x14ac:dyDescent="0.25">
      <c r="A1073" s="83"/>
      <c r="C1073" s="83"/>
      <c r="D1073" s="31"/>
      <c r="E1073" s="31"/>
      <c r="F1073" s="31"/>
    </row>
    <row r="1074" spans="1:6" x14ac:dyDescent="0.25">
      <c r="A1074" s="83"/>
      <c r="C1074" s="83"/>
      <c r="D1074" s="31"/>
      <c r="E1074" s="31"/>
      <c r="F1074" s="31"/>
    </row>
    <row r="1075" spans="1:6" x14ac:dyDescent="0.25">
      <c r="A1075" s="83"/>
      <c r="C1075" s="83"/>
      <c r="D1075" s="31"/>
      <c r="E1075" s="31"/>
      <c r="F1075" s="31"/>
    </row>
    <row r="1076" spans="1:6" x14ac:dyDescent="0.25">
      <c r="A1076" s="83"/>
      <c r="C1076" s="83"/>
      <c r="D1076" s="31"/>
      <c r="E1076" s="31"/>
      <c r="F1076" s="31"/>
    </row>
    <row r="1077" spans="1:6" x14ac:dyDescent="0.25">
      <c r="A1077" s="83"/>
      <c r="C1077" s="83"/>
      <c r="D1077" s="31"/>
      <c r="E1077" s="31"/>
      <c r="F1077" s="31"/>
    </row>
    <row r="1078" spans="1:6" x14ac:dyDescent="0.25">
      <c r="A1078" s="83"/>
      <c r="C1078" s="83"/>
      <c r="D1078" s="31"/>
      <c r="E1078" s="31"/>
      <c r="F1078" s="31"/>
    </row>
    <row r="1079" spans="1:6" x14ac:dyDescent="0.25">
      <c r="A1079" s="83"/>
      <c r="C1079" s="83"/>
      <c r="D1079" s="31"/>
      <c r="E1079" s="31"/>
      <c r="F1079" s="31"/>
    </row>
    <row r="1080" spans="1:6" x14ac:dyDescent="0.25">
      <c r="A1080" s="83"/>
      <c r="C1080" s="83"/>
      <c r="D1080" s="31"/>
      <c r="E1080" s="31"/>
      <c r="F1080" s="31"/>
    </row>
    <row r="1081" spans="1:6" x14ac:dyDescent="0.25">
      <c r="A1081" s="83"/>
      <c r="C1081" s="83"/>
      <c r="D1081" s="31"/>
      <c r="E1081" s="31"/>
      <c r="F1081" s="31"/>
    </row>
    <row r="1082" spans="1:6" x14ac:dyDescent="0.25">
      <c r="A1082" s="83"/>
      <c r="C1082" s="83"/>
      <c r="D1082" s="31"/>
      <c r="E1082" s="31"/>
      <c r="F1082" s="31"/>
    </row>
    <row r="1083" spans="1:6" x14ac:dyDescent="0.25">
      <c r="A1083" s="83"/>
      <c r="C1083" s="83"/>
      <c r="D1083" s="31"/>
      <c r="E1083" s="31"/>
      <c r="F1083" s="31"/>
    </row>
    <row r="1084" spans="1:6" x14ac:dyDescent="0.25">
      <c r="A1084" s="83"/>
      <c r="C1084" s="83"/>
      <c r="D1084" s="31"/>
      <c r="E1084" s="31"/>
      <c r="F1084" s="31"/>
    </row>
    <row r="1085" spans="1:6" x14ac:dyDescent="0.25">
      <c r="A1085" s="83"/>
      <c r="C1085" s="83"/>
      <c r="D1085" s="31"/>
      <c r="E1085" s="31"/>
      <c r="F1085" s="31"/>
    </row>
    <row r="1086" spans="1:6" x14ac:dyDescent="0.25">
      <c r="A1086" s="83"/>
      <c r="C1086" s="83"/>
      <c r="D1086" s="31"/>
      <c r="E1086" s="31"/>
      <c r="F1086" s="31"/>
    </row>
    <row r="1087" spans="1:6" x14ac:dyDescent="0.25">
      <c r="A1087" s="83"/>
      <c r="C1087" s="83"/>
      <c r="D1087" s="31"/>
      <c r="E1087" s="31"/>
      <c r="F1087" s="31"/>
    </row>
    <row r="1088" spans="1:6" x14ac:dyDescent="0.25">
      <c r="A1088" s="83"/>
      <c r="C1088" s="83"/>
      <c r="D1088" s="31"/>
      <c r="E1088" s="31"/>
      <c r="F1088" s="31"/>
    </row>
    <row r="1089" spans="1:6" x14ac:dyDescent="0.25">
      <c r="A1089" s="83"/>
      <c r="C1089" s="83"/>
      <c r="D1089" s="31"/>
      <c r="E1089" s="31"/>
      <c r="F1089" s="31"/>
    </row>
    <row r="1090" spans="1:6" x14ac:dyDescent="0.25">
      <c r="A1090" s="83"/>
      <c r="C1090" s="83"/>
      <c r="D1090" s="31"/>
      <c r="E1090" s="31"/>
      <c r="F1090" s="31"/>
    </row>
    <row r="1091" spans="1:6" x14ac:dyDescent="0.25">
      <c r="A1091" s="83"/>
      <c r="C1091" s="83"/>
      <c r="D1091" s="31"/>
      <c r="E1091" s="31"/>
      <c r="F1091" s="31"/>
    </row>
    <row r="1092" spans="1:6" x14ac:dyDescent="0.25">
      <c r="A1092" s="83"/>
      <c r="C1092" s="83"/>
      <c r="D1092" s="31"/>
      <c r="E1092" s="31"/>
      <c r="F1092" s="31"/>
    </row>
    <row r="1093" spans="1:6" x14ac:dyDescent="0.25">
      <c r="A1093" s="83"/>
      <c r="C1093" s="83"/>
      <c r="D1093" s="31"/>
      <c r="E1093" s="31"/>
      <c r="F1093" s="31"/>
    </row>
    <row r="1094" spans="1:6" x14ac:dyDescent="0.25">
      <c r="A1094" s="83"/>
      <c r="C1094" s="83"/>
      <c r="D1094" s="31"/>
      <c r="E1094" s="31"/>
      <c r="F1094" s="31"/>
    </row>
    <row r="1095" spans="1:6" x14ac:dyDescent="0.25">
      <c r="A1095" s="83"/>
      <c r="C1095" s="83"/>
      <c r="D1095" s="31"/>
      <c r="E1095" s="31"/>
      <c r="F1095" s="31"/>
    </row>
    <row r="1096" spans="1:6" x14ac:dyDescent="0.25">
      <c r="A1096" s="83"/>
      <c r="C1096" s="83"/>
      <c r="D1096" s="31"/>
      <c r="E1096" s="31"/>
      <c r="F1096" s="31"/>
    </row>
    <row r="1097" spans="1:6" x14ac:dyDescent="0.25">
      <c r="A1097" s="83"/>
      <c r="C1097" s="83"/>
      <c r="D1097" s="31"/>
      <c r="E1097" s="31"/>
      <c r="F1097" s="31"/>
    </row>
    <row r="1098" spans="1:6" x14ac:dyDescent="0.25">
      <c r="A1098" s="83"/>
      <c r="C1098" s="83"/>
      <c r="D1098" s="31"/>
      <c r="E1098" s="31"/>
      <c r="F1098" s="31"/>
    </row>
    <row r="1099" spans="1:6" x14ac:dyDescent="0.25">
      <c r="A1099" s="83"/>
      <c r="C1099" s="83"/>
      <c r="D1099" s="31"/>
      <c r="E1099" s="31"/>
      <c r="F1099" s="31"/>
    </row>
    <row r="1100" spans="1:6" x14ac:dyDescent="0.25">
      <c r="A1100" s="83"/>
      <c r="C1100" s="83"/>
      <c r="D1100" s="31"/>
      <c r="E1100" s="31"/>
      <c r="F1100" s="31"/>
    </row>
    <row r="1101" spans="1:6" x14ac:dyDescent="0.25">
      <c r="A1101" s="83"/>
      <c r="C1101" s="83"/>
      <c r="D1101" s="31"/>
      <c r="E1101" s="31"/>
      <c r="F1101" s="31"/>
    </row>
    <row r="1102" spans="1:6" x14ac:dyDescent="0.25">
      <c r="A1102" s="83"/>
      <c r="C1102" s="83"/>
      <c r="D1102" s="31"/>
      <c r="E1102" s="31"/>
      <c r="F1102" s="31"/>
    </row>
    <row r="1103" spans="1:6" x14ac:dyDescent="0.25">
      <c r="A1103" s="83"/>
      <c r="C1103" s="83"/>
      <c r="D1103" s="31"/>
      <c r="E1103" s="31"/>
      <c r="F1103" s="31"/>
    </row>
    <row r="1104" spans="1:6" x14ac:dyDescent="0.25">
      <c r="A1104" s="83"/>
      <c r="C1104" s="83"/>
      <c r="D1104" s="31"/>
      <c r="E1104" s="31"/>
      <c r="F1104" s="31"/>
    </row>
    <row r="1105" spans="1:6" x14ac:dyDescent="0.25">
      <c r="A1105" s="83"/>
      <c r="C1105" s="83"/>
      <c r="D1105" s="31"/>
      <c r="E1105" s="31"/>
      <c r="F1105" s="31"/>
    </row>
    <row r="1106" spans="1:6" x14ac:dyDescent="0.25">
      <c r="A1106" s="83"/>
      <c r="C1106" s="83"/>
      <c r="D1106" s="31"/>
      <c r="E1106" s="31"/>
      <c r="F1106" s="31"/>
    </row>
    <row r="1107" spans="1:6" x14ac:dyDescent="0.25">
      <c r="A1107" s="83"/>
      <c r="C1107" s="83"/>
      <c r="D1107" s="31"/>
      <c r="E1107" s="31"/>
      <c r="F1107" s="31"/>
    </row>
    <row r="1108" spans="1:6" x14ac:dyDescent="0.25">
      <c r="A1108" s="83"/>
      <c r="C1108" s="83"/>
      <c r="D1108" s="31"/>
      <c r="E1108" s="31"/>
      <c r="F1108" s="31"/>
    </row>
    <row r="1109" spans="1:6" x14ac:dyDescent="0.25">
      <c r="A1109" s="83"/>
      <c r="C1109" s="83"/>
      <c r="D1109" s="31"/>
      <c r="E1109" s="31"/>
      <c r="F1109" s="31"/>
    </row>
    <row r="1110" spans="1:6" x14ac:dyDescent="0.25">
      <c r="A1110" s="83"/>
      <c r="C1110" s="83"/>
      <c r="D1110" s="31"/>
      <c r="E1110" s="31"/>
      <c r="F1110" s="31"/>
    </row>
    <row r="1111" spans="1:6" x14ac:dyDescent="0.25">
      <c r="A1111" s="83"/>
      <c r="C1111" s="83"/>
      <c r="D1111" s="31"/>
      <c r="E1111" s="31"/>
      <c r="F1111" s="31"/>
    </row>
    <row r="1112" spans="1:6" x14ac:dyDescent="0.25">
      <c r="A1112" s="83"/>
      <c r="C1112" s="83"/>
      <c r="D1112" s="31"/>
      <c r="E1112" s="31"/>
      <c r="F1112" s="31"/>
    </row>
    <row r="1113" spans="1:6" x14ac:dyDescent="0.25">
      <c r="A1113" s="83"/>
      <c r="C1113" s="83"/>
      <c r="D1113" s="31"/>
      <c r="E1113" s="31"/>
      <c r="F1113" s="31"/>
    </row>
    <row r="1114" spans="1:6" x14ac:dyDescent="0.25">
      <c r="A1114" s="83"/>
      <c r="C1114" s="83"/>
      <c r="D1114" s="31"/>
      <c r="E1114" s="31"/>
      <c r="F1114" s="31"/>
    </row>
    <row r="1115" spans="1:6" x14ac:dyDescent="0.25">
      <c r="A1115" s="83"/>
      <c r="C1115" s="83"/>
      <c r="D1115" s="31"/>
      <c r="E1115" s="31"/>
      <c r="F1115" s="31"/>
    </row>
    <row r="1116" spans="1:6" x14ac:dyDescent="0.25">
      <c r="A1116" s="83"/>
      <c r="C1116" s="83"/>
      <c r="D1116" s="31"/>
      <c r="E1116" s="31"/>
      <c r="F1116" s="31"/>
    </row>
    <row r="1117" spans="1:6" x14ac:dyDescent="0.25">
      <c r="A1117" s="83"/>
      <c r="C1117" s="83"/>
      <c r="D1117" s="31"/>
      <c r="E1117" s="31"/>
      <c r="F1117" s="31"/>
    </row>
    <row r="1118" spans="1:6" x14ac:dyDescent="0.25">
      <c r="A1118" s="83"/>
      <c r="C1118" s="83"/>
      <c r="D1118" s="31"/>
      <c r="E1118" s="31"/>
      <c r="F1118" s="31"/>
    </row>
    <row r="1119" spans="1:6" x14ac:dyDescent="0.25">
      <c r="A1119" s="83"/>
      <c r="C1119" s="83"/>
      <c r="D1119" s="31"/>
      <c r="E1119" s="31"/>
      <c r="F1119" s="31"/>
    </row>
    <row r="1120" spans="1:6" x14ac:dyDescent="0.25">
      <c r="A1120" s="83"/>
      <c r="C1120" s="83"/>
      <c r="D1120" s="31"/>
      <c r="E1120" s="31"/>
      <c r="F1120" s="31"/>
    </row>
    <row r="1121" spans="1:6" x14ac:dyDescent="0.25">
      <c r="A1121" s="83"/>
      <c r="C1121" s="83"/>
      <c r="D1121" s="31"/>
      <c r="E1121" s="31"/>
      <c r="F1121" s="31"/>
    </row>
    <row r="1122" spans="1:6" x14ac:dyDescent="0.25">
      <c r="A1122" s="83"/>
      <c r="C1122" s="83"/>
      <c r="D1122" s="31"/>
      <c r="E1122" s="31"/>
      <c r="F1122" s="31"/>
    </row>
    <row r="1123" spans="1:6" x14ac:dyDescent="0.25">
      <c r="A1123" s="83"/>
      <c r="C1123" s="83"/>
      <c r="D1123" s="31"/>
      <c r="E1123" s="31"/>
      <c r="F1123" s="31"/>
    </row>
    <row r="1124" spans="1:6" x14ac:dyDescent="0.25">
      <c r="A1124" s="83"/>
      <c r="C1124" s="83"/>
      <c r="D1124" s="31"/>
      <c r="E1124" s="31"/>
      <c r="F1124" s="31"/>
    </row>
    <row r="1125" spans="1:6" x14ac:dyDescent="0.25">
      <c r="A1125" s="83"/>
      <c r="C1125" s="83"/>
      <c r="D1125" s="31"/>
      <c r="E1125" s="31"/>
      <c r="F1125" s="31"/>
    </row>
    <row r="1126" spans="1:6" x14ac:dyDescent="0.25">
      <c r="A1126" s="83"/>
      <c r="C1126" s="83"/>
      <c r="D1126" s="31"/>
      <c r="E1126" s="31"/>
      <c r="F1126" s="31"/>
    </row>
    <row r="1127" spans="1:6" x14ac:dyDescent="0.25">
      <c r="A1127" s="83"/>
      <c r="C1127" s="83"/>
      <c r="D1127" s="31"/>
      <c r="E1127" s="31"/>
      <c r="F1127" s="31"/>
    </row>
    <row r="1128" spans="1:6" x14ac:dyDescent="0.25">
      <c r="A1128" s="83"/>
      <c r="C1128" s="83"/>
      <c r="D1128" s="31"/>
      <c r="E1128" s="31"/>
      <c r="F1128" s="31"/>
    </row>
    <row r="1129" spans="1:6" x14ac:dyDescent="0.25">
      <c r="A1129" s="83"/>
      <c r="C1129" s="83"/>
      <c r="D1129" s="31"/>
      <c r="E1129" s="31"/>
      <c r="F1129" s="31"/>
    </row>
    <row r="1130" spans="1:6" x14ac:dyDescent="0.25">
      <c r="A1130" s="83"/>
      <c r="C1130" s="83"/>
      <c r="D1130" s="31"/>
      <c r="E1130" s="31"/>
      <c r="F1130" s="31"/>
    </row>
    <row r="1131" spans="1:6" x14ac:dyDescent="0.25">
      <c r="A1131" s="83"/>
      <c r="C1131" s="83"/>
      <c r="D1131" s="31"/>
      <c r="E1131" s="31"/>
      <c r="F1131" s="31"/>
    </row>
    <row r="1132" spans="1:6" x14ac:dyDescent="0.25">
      <c r="A1132" s="83"/>
      <c r="C1132" s="83"/>
      <c r="D1132" s="31"/>
      <c r="E1132" s="31"/>
      <c r="F1132" s="31"/>
    </row>
    <row r="1133" spans="1:6" x14ac:dyDescent="0.25">
      <c r="A1133" s="83"/>
      <c r="C1133" s="83"/>
      <c r="D1133" s="31"/>
      <c r="E1133" s="31"/>
      <c r="F1133" s="31"/>
    </row>
    <row r="1134" spans="1:6" x14ac:dyDescent="0.25">
      <c r="A1134" s="83"/>
      <c r="C1134" s="83"/>
      <c r="D1134" s="31"/>
      <c r="E1134" s="31"/>
      <c r="F1134" s="31"/>
    </row>
    <row r="1135" spans="1:6" x14ac:dyDescent="0.25">
      <c r="A1135" s="83"/>
      <c r="C1135" s="83"/>
      <c r="D1135" s="31"/>
      <c r="E1135" s="31"/>
      <c r="F1135" s="31"/>
    </row>
    <row r="1136" spans="1:6" x14ac:dyDescent="0.25">
      <c r="A1136" s="83"/>
      <c r="C1136" s="83"/>
      <c r="D1136" s="31"/>
      <c r="E1136" s="31"/>
      <c r="F1136" s="31"/>
    </row>
    <row r="1137" spans="1:6" x14ac:dyDescent="0.25">
      <c r="A1137" s="83"/>
      <c r="C1137" s="83"/>
      <c r="D1137" s="31"/>
      <c r="E1137" s="31"/>
      <c r="F1137" s="31"/>
    </row>
    <row r="1138" spans="1:6" x14ac:dyDescent="0.25">
      <c r="A1138" s="83"/>
      <c r="C1138" s="83"/>
      <c r="D1138" s="31"/>
      <c r="E1138" s="31"/>
      <c r="F1138" s="31"/>
    </row>
    <row r="1139" spans="1:6" x14ac:dyDescent="0.25">
      <c r="A1139" s="83"/>
      <c r="C1139" s="83"/>
      <c r="D1139" s="31"/>
      <c r="E1139" s="31"/>
      <c r="F1139" s="31"/>
    </row>
    <row r="1140" spans="1:6" x14ac:dyDescent="0.25">
      <c r="A1140" s="83"/>
      <c r="C1140" s="83"/>
      <c r="D1140" s="31"/>
      <c r="E1140" s="31"/>
      <c r="F1140" s="31"/>
    </row>
    <row r="1141" spans="1:6" x14ac:dyDescent="0.25">
      <c r="A1141" s="83"/>
      <c r="C1141" s="83"/>
      <c r="D1141" s="31"/>
      <c r="E1141" s="31"/>
      <c r="F1141" s="31"/>
    </row>
    <row r="1142" spans="1:6" x14ac:dyDescent="0.25">
      <c r="A1142" s="83"/>
      <c r="C1142" s="83"/>
      <c r="D1142" s="31"/>
      <c r="E1142" s="31"/>
      <c r="F1142" s="31"/>
    </row>
    <row r="1143" spans="1:6" x14ac:dyDescent="0.25">
      <c r="A1143" s="83"/>
      <c r="C1143" s="83"/>
      <c r="D1143" s="31"/>
      <c r="E1143" s="31"/>
      <c r="F1143" s="31"/>
    </row>
    <row r="1144" spans="1:6" x14ac:dyDescent="0.25">
      <c r="A1144" s="83"/>
      <c r="C1144" s="83"/>
      <c r="D1144" s="31"/>
      <c r="E1144" s="31"/>
      <c r="F1144" s="31"/>
    </row>
    <row r="1145" spans="1:6" x14ac:dyDescent="0.25">
      <c r="A1145" s="83"/>
      <c r="C1145" s="83"/>
      <c r="D1145" s="31"/>
      <c r="E1145" s="31"/>
      <c r="F1145" s="31"/>
    </row>
    <row r="1146" spans="1:6" x14ac:dyDescent="0.25">
      <c r="A1146" s="83"/>
      <c r="C1146" s="83"/>
      <c r="D1146" s="31"/>
      <c r="E1146" s="31"/>
      <c r="F1146" s="31"/>
    </row>
    <row r="1147" spans="1:6" x14ac:dyDescent="0.25">
      <c r="A1147" s="83"/>
      <c r="C1147" s="83"/>
      <c r="D1147" s="31"/>
      <c r="E1147" s="31"/>
      <c r="F1147" s="31"/>
    </row>
    <row r="1148" spans="1:6" x14ac:dyDescent="0.25">
      <c r="A1148" s="83"/>
      <c r="C1148" s="83"/>
      <c r="D1148" s="31"/>
      <c r="E1148" s="31"/>
      <c r="F1148" s="31"/>
    </row>
    <row r="1149" spans="1:6" x14ac:dyDescent="0.25">
      <c r="A1149" s="83"/>
      <c r="C1149" s="83"/>
      <c r="D1149" s="31"/>
      <c r="E1149" s="31"/>
      <c r="F1149" s="31"/>
    </row>
    <row r="1150" spans="1:6" x14ac:dyDescent="0.25">
      <c r="A1150" s="83"/>
      <c r="C1150" s="83"/>
      <c r="D1150" s="31"/>
      <c r="E1150" s="31"/>
      <c r="F1150" s="31"/>
    </row>
    <row r="1151" spans="1:6" x14ac:dyDescent="0.25">
      <c r="A1151" s="83"/>
      <c r="C1151" s="83"/>
      <c r="D1151" s="31"/>
      <c r="E1151" s="31"/>
      <c r="F1151" s="31"/>
    </row>
    <row r="1152" spans="1:6" x14ac:dyDescent="0.25">
      <c r="A1152" s="83"/>
      <c r="C1152" s="83"/>
      <c r="D1152" s="31"/>
      <c r="E1152" s="31"/>
      <c r="F1152" s="31"/>
    </row>
    <row r="1153" spans="1:6" x14ac:dyDescent="0.25">
      <c r="A1153" s="83"/>
      <c r="C1153" s="83"/>
      <c r="D1153" s="31"/>
      <c r="E1153" s="31"/>
      <c r="F1153" s="31"/>
    </row>
    <row r="1154" spans="1:6" x14ac:dyDescent="0.25">
      <c r="A1154" s="83"/>
      <c r="C1154" s="83"/>
      <c r="D1154" s="31"/>
      <c r="E1154" s="31"/>
      <c r="F1154" s="31"/>
    </row>
    <row r="1155" spans="1:6" x14ac:dyDescent="0.25">
      <c r="A1155" s="83"/>
      <c r="C1155" s="83"/>
      <c r="D1155" s="31"/>
      <c r="E1155" s="31"/>
      <c r="F1155" s="31"/>
    </row>
    <row r="1156" spans="1:6" x14ac:dyDescent="0.25">
      <c r="A1156" s="83"/>
      <c r="C1156" s="83"/>
      <c r="D1156" s="31"/>
      <c r="E1156" s="31"/>
      <c r="F1156" s="31"/>
    </row>
    <row r="1157" spans="1:6" x14ac:dyDescent="0.25">
      <c r="A1157" s="83"/>
      <c r="C1157" s="83"/>
      <c r="D1157" s="31"/>
      <c r="E1157" s="31"/>
      <c r="F1157" s="31"/>
    </row>
    <row r="1158" spans="1:6" x14ac:dyDescent="0.25">
      <c r="A1158" s="83"/>
      <c r="C1158" s="83"/>
      <c r="D1158" s="31"/>
      <c r="E1158" s="31"/>
      <c r="F1158" s="31"/>
    </row>
    <row r="1159" spans="1:6" x14ac:dyDescent="0.25">
      <c r="A1159" s="83"/>
      <c r="C1159" s="83"/>
      <c r="D1159" s="31"/>
      <c r="E1159" s="31"/>
      <c r="F1159" s="31"/>
    </row>
    <row r="1160" spans="1:6" x14ac:dyDescent="0.25">
      <c r="A1160" s="83"/>
      <c r="C1160" s="83"/>
      <c r="D1160" s="31"/>
      <c r="E1160" s="31"/>
      <c r="F1160" s="31"/>
    </row>
    <row r="1161" spans="1:6" x14ac:dyDescent="0.25">
      <c r="A1161" s="83"/>
      <c r="C1161" s="83"/>
      <c r="D1161" s="31"/>
      <c r="E1161" s="31"/>
      <c r="F1161" s="31"/>
    </row>
    <row r="1162" spans="1:6" x14ac:dyDescent="0.25">
      <c r="A1162" s="83"/>
      <c r="C1162" s="83"/>
      <c r="D1162" s="31"/>
      <c r="E1162" s="31"/>
      <c r="F1162" s="31"/>
    </row>
    <row r="1163" spans="1:6" x14ac:dyDescent="0.25">
      <c r="A1163" s="83"/>
      <c r="C1163" s="83"/>
      <c r="D1163" s="31"/>
      <c r="E1163" s="31"/>
      <c r="F1163" s="31"/>
    </row>
    <row r="1164" spans="1:6" x14ac:dyDescent="0.25">
      <c r="A1164" s="83"/>
      <c r="C1164" s="83"/>
      <c r="D1164" s="31"/>
      <c r="E1164" s="31"/>
      <c r="F1164" s="31"/>
    </row>
    <row r="1165" spans="1:6" x14ac:dyDescent="0.25">
      <c r="A1165" s="83"/>
      <c r="C1165" s="83"/>
      <c r="D1165" s="31"/>
      <c r="E1165" s="31"/>
      <c r="F1165" s="31"/>
    </row>
    <row r="1166" spans="1:6" x14ac:dyDescent="0.25">
      <c r="A1166" s="83"/>
      <c r="C1166" s="83"/>
      <c r="D1166" s="31"/>
      <c r="E1166" s="31"/>
      <c r="F1166" s="31"/>
    </row>
    <row r="1167" spans="1:6" x14ac:dyDescent="0.25">
      <c r="A1167" s="83"/>
      <c r="C1167" s="83"/>
      <c r="D1167" s="31"/>
      <c r="E1167" s="31"/>
      <c r="F1167" s="31"/>
    </row>
    <row r="1168" spans="1:6" x14ac:dyDescent="0.25">
      <c r="A1168" s="83"/>
      <c r="C1168" s="83"/>
      <c r="D1168" s="31"/>
      <c r="E1168" s="31"/>
      <c r="F1168" s="31"/>
    </row>
    <row r="1169" spans="1:6" x14ac:dyDescent="0.25">
      <c r="A1169" s="83"/>
      <c r="C1169" s="83"/>
      <c r="D1169" s="31"/>
      <c r="E1169" s="31"/>
      <c r="F1169" s="31"/>
    </row>
    <row r="1170" spans="1:6" x14ac:dyDescent="0.25">
      <c r="A1170" s="83"/>
      <c r="C1170" s="83"/>
      <c r="D1170" s="31"/>
      <c r="E1170" s="31"/>
      <c r="F1170" s="31"/>
    </row>
    <row r="1171" spans="1:6" x14ac:dyDescent="0.25">
      <c r="A1171" s="83"/>
      <c r="C1171" s="83"/>
      <c r="D1171" s="31"/>
      <c r="E1171" s="31"/>
      <c r="F1171" s="31"/>
    </row>
    <row r="1172" spans="1:6" x14ac:dyDescent="0.25">
      <c r="A1172" s="83"/>
      <c r="C1172" s="83"/>
      <c r="D1172" s="31"/>
      <c r="E1172" s="31"/>
      <c r="F1172" s="31"/>
    </row>
    <row r="1173" spans="1:6" x14ac:dyDescent="0.25">
      <c r="A1173" s="83"/>
      <c r="C1173" s="83"/>
      <c r="D1173" s="31"/>
      <c r="E1173" s="31"/>
      <c r="F1173" s="31"/>
    </row>
    <row r="1174" spans="1:6" x14ac:dyDescent="0.25">
      <c r="A1174" s="83"/>
      <c r="C1174" s="83"/>
      <c r="D1174" s="31"/>
      <c r="E1174" s="31"/>
      <c r="F1174" s="31"/>
    </row>
    <row r="1175" spans="1:6" x14ac:dyDescent="0.25">
      <c r="A1175" s="83"/>
      <c r="C1175" s="83"/>
      <c r="D1175" s="31"/>
      <c r="E1175" s="31"/>
      <c r="F1175" s="31"/>
    </row>
    <row r="1176" spans="1:6" x14ac:dyDescent="0.25">
      <c r="A1176" s="83"/>
      <c r="C1176" s="83"/>
      <c r="D1176" s="31"/>
      <c r="E1176" s="31"/>
      <c r="F1176" s="31"/>
    </row>
    <row r="1177" spans="1:6" x14ac:dyDescent="0.25">
      <c r="A1177" s="83"/>
      <c r="C1177" s="83"/>
      <c r="D1177" s="31"/>
      <c r="E1177" s="31"/>
      <c r="F1177" s="31"/>
    </row>
    <row r="1178" spans="1:6" x14ac:dyDescent="0.25">
      <c r="A1178" s="83"/>
      <c r="C1178" s="83"/>
      <c r="D1178" s="31"/>
      <c r="E1178" s="31"/>
      <c r="F1178" s="31"/>
    </row>
    <row r="1179" spans="1:6" x14ac:dyDescent="0.25">
      <c r="A1179" s="83"/>
      <c r="C1179" s="83"/>
      <c r="D1179" s="31"/>
      <c r="E1179" s="31"/>
      <c r="F1179" s="31"/>
    </row>
    <row r="1180" spans="1:6" x14ac:dyDescent="0.25">
      <c r="A1180" s="83"/>
      <c r="C1180" s="83"/>
      <c r="D1180" s="31"/>
      <c r="E1180" s="31"/>
      <c r="F1180" s="31"/>
    </row>
    <row r="1181" spans="1:6" x14ac:dyDescent="0.25">
      <c r="A1181" s="83"/>
      <c r="C1181" s="83"/>
      <c r="D1181" s="31"/>
      <c r="E1181" s="31"/>
      <c r="F1181" s="31"/>
    </row>
    <row r="1182" spans="1:6" x14ac:dyDescent="0.25">
      <c r="A1182" s="83"/>
      <c r="C1182" s="83"/>
      <c r="D1182" s="31"/>
      <c r="E1182" s="31"/>
      <c r="F1182" s="31"/>
    </row>
    <row r="1183" spans="1:6" x14ac:dyDescent="0.25">
      <c r="A1183" s="83"/>
      <c r="C1183" s="83"/>
      <c r="D1183" s="31"/>
      <c r="E1183" s="31"/>
      <c r="F1183" s="31"/>
    </row>
    <row r="1184" spans="1:6" x14ac:dyDescent="0.25">
      <c r="A1184" s="83"/>
      <c r="C1184" s="83"/>
      <c r="D1184" s="31"/>
      <c r="E1184" s="31"/>
      <c r="F1184" s="31"/>
    </row>
    <row r="1185" spans="1:6" x14ac:dyDescent="0.25">
      <c r="A1185" s="83"/>
      <c r="C1185" s="83"/>
      <c r="D1185" s="31"/>
      <c r="E1185" s="31"/>
      <c r="F1185" s="31"/>
    </row>
    <row r="1186" spans="1:6" x14ac:dyDescent="0.25">
      <c r="A1186" s="83"/>
      <c r="C1186" s="83"/>
      <c r="D1186" s="31"/>
      <c r="E1186" s="31"/>
      <c r="F1186" s="31"/>
    </row>
    <row r="1187" spans="1:6" x14ac:dyDescent="0.25">
      <c r="A1187" s="83"/>
      <c r="C1187" s="83"/>
      <c r="D1187" s="31"/>
      <c r="E1187" s="31"/>
      <c r="F1187" s="31"/>
    </row>
    <row r="1188" spans="1:6" x14ac:dyDescent="0.25">
      <c r="A1188" s="83"/>
      <c r="C1188" s="83"/>
      <c r="D1188" s="31"/>
      <c r="E1188" s="31"/>
      <c r="F1188" s="31"/>
    </row>
    <row r="1189" spans="1:6" x14ac:dyDescent="0.25">
      <c r="A1189" s="83"/>
      <c r="C1189" s="83"/>
      <c r="D1189" s="31"/>
      <c r="E1189" s="31"/>
      <c r="F1189" s="31"/>
    </row>
    <row r="1190" spans="1:6" x14ac:dyDescent="0.25">
      <c r="A1190" s="83"/>
      <c r="C1190" s="83"/>
      <c r="D1190" s="31"/>
      <c r="E1190" s="31"/>
      <c r="F1190" s="31"/>
    </row>
    <row r="1191" spans="1:6" x14ac:dyDescent="0.25">
      <c r="A1191" s="83"/>
      <c r="C1191" s="83"/>
      <c r="D1191" s="31"/>
      <c r="E1191" s="31"/>
      <c r="F1191" s="31"/>
    </row>
    <row r="1192" spans="1:6" x14ac:dyDescent="0.25">
      <c r="A1192" s="83"/>
      <c r="C1192" s="83"/>
      <c r="D1192" s="31"/>
      <c r="E1192" s="31"/>
      <c r="F1192" s="31"/>
    </row>
    <row r="1193" spans="1:6" x14ac:dyDescent="0.25">
      <c r="A1193" s="83"/>
      <c r="C1193" s="83"/>
      <c r="D1193" s="31"/>
      <c r="E1193" s="31"/>
      <c r="F1193" s="31"/>
    </row>
    <row r="1194" spans="1:6" x14ac:dyDescent="0.25">
      <c r="A1194" s="83"/>
      <c r="C1194" s="83"/>
      <c r="D1194" s="31"/>
      <c r="E1194" s="31"/>
      <c r="F1194" s="31"/>
    </row>
    <row r="1195" spans="1:6" x14ac:dyDescent="0.25">
      <c r="A1195" s="83"/>
      <c r="C1195" s="83"/>
      <c r="D1195" s="31"/>
      <c r="E1195" s="31"/>
      <c r="F1195" s="31"/>
    </row>
    <row r="1196" spans="1:6" x14ac:dyDescent="0.25">
      <c r="A1196" s="83"/>
      <c r="C1196" s="83"/>
      <c r="D1196" s="31"/>
      <c r="E1196" s="31"/>
      <c r="F1196" s="31"/>
    </row>
    <row r="1197" spans="1:6" x14ac:dyDescent="0.25">
      <c r="A1197" s="83"/>
      <c r="C1197" s="83"/>
      <c r="D1197" s="31"/>
      <c r="E1197" s="31"/>
      <c r="F1197" s="31"/>
    </row>
    <row r="1198" spans="1:6" x14ac:dyDescent="0.25">
      <c r="A1198" s="83"/>
      <c r="C1198" s="83"/>
      <c r="D1198" s="31"/>
      <c r="E1198" s="31"/>
      <c r="F1198" s="31"/>
    </row>
    <row r="1199" spans="1:6" x14ac:dyDescent="0.25">
      <c r="A1199" s="83"/>
      <c r="C1199" s="83"/>
      <c r="D1199" s="31"/>
      <c r="E1199" s="31"/>
      <c r="F1199" s="31"/>
    </row>
    <row r="1200" spans="1:6" x14ac:dyDescent="0.25">
      <c r="A1200" s="83"/>
      <c r="C1200" s="83"/>
      <c r="D1200" s="31"/>
      <c r="E1200" s="31"/>
      <c r="F1200" s="31"/>
    </row>
    <row r="1201" spans="1:6" x14ac:dyDescent="0.25">
      <c r="A1201" s="83"/>
      <c r="C1201" s="83"/>
      <c r="D1201" s="31"/>
      <c r="E1201" s="31"/>
      <c r="F1201" s="31"/>
    </row>
    <row r="1202" spans="1:6" x14ac:dyDescent="0.25">
      <c r="A1202" s="83"/>
      <c r="C1202" s="83"/>
      <c r="D1202" s="31"/>
      <c r="E1202" s="31"/>
      <c r="F1202" s="31"/>
    </row>
    <row r="1203" spans="1:6" x14ac:dyDescent="0.25">
      <c r="A1203" s="83"/>
      <c r="C1203" s="83"/>
      <c r="D1203" s="31"/>
      <c r="E1203" s="31"/>
      <c r="F1203" s="31"/>
    </row>
    <row r="1204" spans="1:6" x14ac:dyDescent="0.25">
      <c r="A1204" s="83"/>
      <c r="C1204" s="83"/>
      <c r="D1204" s="31"/>
      <c r="E1204" s="31"/>
      <c r="F1204" s="31"/>
    </row>
    <row r="1205" spans="1:6" x14ac:dyDescent="0.25">
      <c r="A1205" s="83"/>
      <c r="C1205" s="83"/>
      <c r="D1205" s="31"/>
      <c r="E1205" s="31"/>
      <c r="F1205" s="31"/>
    </row>
    <row r="1206" spans="1:6" x14ac:dyDescent="0.25">
      <c r="A1206" s="83"/>
      <c r="C1206" s="83"/>
      <c r="D1206" s="31"/>
      <c r="E1206" s="31"/>
      <c r="F1206" s="31"/>
    </row>
    <row r="1207" spans="1:6" x14ac:dyDescent="0.25">
      <c r="A1207" s="83"/>
      <c r="C1207" s="83"/>
      <c r="D1207" s="31"/>
      <c r="E1207" s="31"/>
      <c r="F1207" s="31"/>
    </row>
    <row r="1208" spans="1:6" x14ac:dyDescent="0.25">
      <c r="A1208" s="83"/>
      <c r="C1208" s="83"/>
      <c r="D1208" s="31"/>
      <c r="E1208" s="31"/>
      <c r="F1208" s="31"/>
    </row>
    <row r="1209" spans="1:6" x14ac:dyDescent="0.25">
      <c r="A1209" s="83"/>
      <c r="C1209" s="83"/>
      <c r="D1209" s="31"/>
      <c r="E1209" s="31"/>
      <c r="F1209" s="31"/>
    </row>
    <row r="1210" spans="1:6" x14ac:dyDescent="0.25">
      <c r="A1210" s="83"/>
      <c r="C1210" s="83"/>
      <c r="D1210" s="31"/>
      <c r="E1210" s="31"/>
      <c r="F1210" s="31"/>
    </row>
    <row r="1211" spans="1:6" x14ac:dyDescent="0.25">
      <c r="A1211" s="83"/>
      <c r="C1211" s="83"/>
      <c r="D1211" s="31"/>
      <c r="E1211" s="31"/>
      <c r="F1211" s="31"/>
    </row>
    <row r="1212" spans="1:6" x14ac:dyDescent="0.25">
      <c r="A1212" s="83"/>
      <c r="C1212" s="83"/>
      <c r="D1212" s="31"/>
      <c r="E1212" s="31"/>
      <c r="F1212" s="31"/>
    </row>
    <row r="1213" spans="1:6" x14ac:dyDescent="0.25">
      <c r="A1213" s="83"/>
      <c r="C1213" s="83"/>
      <c r="D1213" s="31"/>
      <c r="E1213" s="31"/>
      <c r="F1213" s="31"/>
    </row>
    <row r="1214" spans="1:6" x14ac:dyDescent="0.25">
      <c r="A1214" s="83"/>
      <c r="C1214" s="83"/>
      <c r="D1214" s="31"/>
      <c r="E1214" s="31"/>
      <c r="F1214" s="31"/>
    </row>
    <row r="1215" spans="1:6" x14ac:dyDescent="0.25">
      <c r="A1215" s="83"/>
      <c r="C1215" s="83"/>
      <c r="D1215" s="31"/>
      <c r="E1215" s="31"/>
      <c r="F1215" s="31"/>
    </row>
    <row r="1216" spans="1:6" x14ac:dyDescent="0.25">
      <c r="A1216" s="83"/>
      <c r="C1216" s="83"/>
      <c r="D1216" s="31"/>
      <c r="E1216" s="31"/>
      <c r="F1216" s="31"/>
    </row>
    <row r="1217" spans="1:6" x14ac:dyDescent="0.25">
      <c r="A1217" s="83"/>
      <c r="C1217" s="83"/>
      <c r="D1217" s="31"/>
      <c r="E1217" s="31"/>
      <c r="F1217" s="31"/>
    </row>
    <row r="1218" spans="1:6" x14ac:dyDescent="0.25">
      <c r="A1218" s="83"/>
      <c r="C1218" s="83"/>
      <c r="D1218" s="31"/>
      <c r="E1218" s="31"/>
      <c r="F1218" s="31"/>
    </row>
    <row r="1219" spans="1:6" x14ac:dyDescent="0.25">
      <c r="A1219" s="83"/>
      <c r="C1219" s="83"/>
      <c r="D1219" s="31"/>
      <c r="E1219" s="31"/>
      <c r="F1219" s="31"/>
    </row>
    <row r="1220" spans="1:6" x14ac:dyDescent="0.25">
      <c r="A1220" s="83"/>
      <c r="C1220" s="83"/>
      <c r="D1220" s="31"/>
      <c r="E1220" s="31"/>
      <c r="F1220" s="31"/>
    </row>
    <row r="1221" spans="1:6" x14ac:dyDescent="0.25">
      <c r="A1221" s="83"/>
      <c r="C1221" s="83"/>
      <c r="D1221" s="31"/>
      <c r="E1221" s="31"/>
      <c r="F1221" s="31"/>
    </row>
    <row r="1222" spans="1:6" x14ac:dyDescent="0.25">
      <c r="A1222" s="83"/>
      <c r="C1222" s="83"/>
      <c r="D1222" s="31"/>
      <c r="E1222" s="31"/>
      <c r="F1222" s="31"/>
    </row>
    <row r="1223" spans="1:6" x14ac:dyDescent="0.25">
      <c r="A1223" s="83"/>
      <c r="C1223" s="83"/>
      <c r="D1223" s="31"/>
      <c r="E1223" s="31"/>
      <c r="F1223" s="31"/>
    </row>
    <row r="1224" spans="1:6" x14ac:dyDescent="0.25">
      <c r="A1224" s="83"/>
      <c r="C1224" s="83"/>
      <c r="D1224" s="31"/>
      <c r="E1224" s="31"/>
      <c r="F1224" s="31"/>
    </row>
    <row r="1225" spans="1:6" x14ac:dyDescent="0.25">
      <c r="A1225" s="83"/>
      <c r="C1225" s="83"/>
      <c r="D1225" s="31"/>
      <c r="E1225" s="31"/>
      <c r="F1225" s="31"/>
    </row>
    <row r="1226" spans="1:6" x14ac:dyDescent="0.25">
      <c r="A1226" s="83"/>
      <c r="C1226" s="83"/>
      <c r="D1226" s="31"/>
      <c r="E1226" s="31"/>
      <c r="F1226" s="31"/>
    </row>
    <row r="1227" spans="1:6" x14ac:dyDescent="0.25">
      <c r="A1227" s="83"/>
      <c r="C1227" s="83"/>
      <c r="D1227" s="31"/>
      <c r="E1227" s="31"/>
      <c r="F1227" s="31"/>
    </row>
    <row r="1228" spans="1:6" x14ac:dyDescent="0.25">
      <c r="A1228" s="83"/>
      <c r="C1228" s="83"/>
      <c r="D1228" s="31"/>
      <c r="E1228" s="31"/>
      <c r="F1228" s="31"/>
    </row>
    <row r="1229" spans="1:6" x14ac:dyDescent="0.25">
      <c r="A1229" s="83"/>
      <c r="C1229" s="83"/>
      <c r="D1229" s="31"/>
      <c r="E1229" s="31"/>
      <c r="F1229" s="31"/>
    </row>
    <row r="1230" spans="1:6" x14ac:dyDescent="0.25">
      <c r="A1230" s="83"/>
      <c r="C1230" s="83"/>
      <c r="D1230" s="31"/>
      <c r="E1230" s="31"/>
      <c r="F1230" s="31"/>
    </row>
    <row r="1231" spans="1:6" x14ac:dyDescent="0.25">
      <c r="A1231" s="83"/>
      <c r="C1231" s="83"/>
      <c r="D1231" s="31"/>
      <c r="E1231" s="31"/>
      <c r="F1231" s="31"/>
    </row>
    <row r="1232" spans="1:6" x14ac:dyDescent="0.25">
      <c r="A1232" s="83"/>
      <c r="C1232" s="83"/>
      <c r="D1232" s="31"/>
      <c r="E1232" s="31"/>
      <c r="F1232" s="31"/>
    </row>
    <row r="1233" spans="1:6" x14ac:dyDescent="0.25">
      <c r="A1233" s="83"/>
      <c r="C1233" s="83"/>
      <c r="D1233" s="31"/>
      <c r="E1233" s="31"/>
      <c r="F1233" s="31"/>
    </row>
    <row r="1234" spans="1:6" x14ac:dyDescent="0.25">
      <c r="A1234" s="83"/>
      <c r="C1234" s="83"/>
      <c r="D1234" s="31"/>
      <c r="E1234" s="31"/>
      <c r="F1234" s="31"/>
    </row>
    <row r="1235" spans="1:6" x14ac:dyDescent="0.25">
      <c r="A1235" s="83"/>
      <c r="C1235" s="83"/>
      <c r="D1235" s="31"/>
      <c r="E1235" s="31"/>
      <c r="F1235" s="31"/>
    </row>
    <row r="1236" spans="1:6" x14ac:dyDescent="0.25">
      <c r="A1236" s="83"/>
      <c r="C1236" s="83"/>
      <c r="D1236" s="31"/>
      <c r="E1236" s="31"/>
      <c r="F1236" s="31"/>
    </row>
    <row r="1237" spans="1:6" x14ac:dyDescent="0.25">
      <c r="A1237" s="83"/>
      <c r="C1237" s="83"/>
      <c r="D1237" s="31"/>
      <c r="E1237" s="31"/>
      <c r="F1237" s="31"/>
    </row>
    <row r="1238" spans="1:6" x14ac:dyDescent="0.25">
      <c r="A1238" s="83"/>
      <c r="C1238" s="83"/>
      <c r="D1238" s="31"/>
      <c r="E1238" s="31"/>
      <c r="F1238" s="31"/>
    </row>
  </sheetData>
  <mergeCells count="14">
    <mergeCell ref="B2:F2"/>
    <mergeCell ref="A219:F219"/>
    <mergeCell ref="A222:F222"/>
    <mergeCell ref="A213:F213"/>
    <mergeCell ref="A214:F214"/>
    <mergeCell ref="A215:F215"/>
    <mergeCell ref="A216:F216"/>
    <mergeCell ref="A217:F217"/>
    <mergeCell ref="B32:E32"/>
    <mergeCell ref="A36:F36"/>
    <mergeCell ref="A102:F102"/>
    <mergeCell ref="A211:F211"/>
    <mergeCell ref="A212:F212"/>
    <mergeCell ref="A218:F218"/>
  </mergeCells>
  <phoneticPr fontId="33" type="noConversion"/>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77"/>
  <sheetViews>
    <sheetView view="pageBreakPreview" zoomScale="120" zoomScaleNormal="100" zoomScaleSheetLayoutView="120" zoomScalePageLayoutView="120" workbookViewId="0"/>
  </sheetViews>
  <sheetFormatPr defaultColWidth="8.85546875" defaultRowHeight="15" x14ac:dyDescent="0.25"/>
  <cols>
    <col min="1" max="1" width="6" style="12" customWidth="1"/>
    <col min="2" max="2" width="46" style="32" customWidth="1"/>
    <col min="3" max="3" width="5.7109375" style="13" customWidth="1"/>
    <col min="4" max="4" width="10.28515625" style="4" customWidth="1"/>
    <col min="5" max="5" width="10.5703125" style="10" customWidth="1"/>
    <col min="6" max="6" width="11.42578125" style="10" customWidth="1"/>
    <col min="7" max="10" width="8.85546875" style="32"/>
    <col min="11" max="11" width="8.7109375" style="32" customWidth="1"/>
    <col min="12" max="16384" width="8.85546875" style="32"/>
  </cols>
  <sheetData>
    <row r="1" spans="1:6" ht="15.75" thickBot="1" x14ac:dyDescent="0.3"/>
    <row r="2" spans="1:6" ht="19.5" thickBot="1" x14ac:dyDescent="0.35">
      <c r="A2" s="307" t="s">
        <v>405</v>
      </c>
      <c r="B2" s="547" t="s">
        <v>1060</v>
      </c>
      <c r="C2" s="547"/>
      <c r="D2" s="547"/>
      <c r="E2" s="547"/>
      <c r="F2" s="306"/>
    </row>
    <row r="3" spans="1:6" x14ac:dyDescent="0.25">
      <c r="A3" s="33"/>
    </row>
    <row r="4" spans="1:6" x14ac:dyDescent="0.25">
      <c r="A4" s="34"/>
      <c r="B4" s="35" t="s">
        <v>20</v>
      </c>
    </row>
    <row r="5" spans="1:6" x14ac:dyDescent="0.25">
      <c r="A5" s="34"/>
      <c r="B5" s="36"/>
    </row>
    <row r="6" spans="1:6" x14ac:dyDescent="0.25">
      <c r="A6" s="34"/>
      <c r="B6" s="35" t="s">
        <v>272</v>
      </c>
    </row>
    <row r="7" spans="1:6" x14ac:dyDescent="0.25">
      <c r="A7" s="34"/>
      <c r="B7" s="35" t="s">
        <v>79</v>
      </c>
    </row>
    <row r="8" spans="1:6" x14ac:dyDescent="0.25">
      <c r="A8" s="34"/>
      <c r="B8" s="35"/>
    </row>
    <row r="9" spans="1:6" ht="15.75" x14ac:dyDescent="0.25">
      <c r="A9" s="34"/>
      <c r="B9" s="326" t="s">
        <v>37</v>
      </c>
    </row>
    <row r="10" spans="1:6" x14ac:dyDescent="0.25">
      <c r="A10" s="34"/>
      <c r="B10" s="35"/>
    </row>
    <row r="11" spans="1:6" x14ac:dyDescent="0.25">
      <c r="A11" s="37" t="s">
        <v>5</v>
      </c>
      <c r="B11" s="38" t="s">
        <v>6</v>
      </c>
      <c r="C11" s="39"/>
      <c r="D11" s="5"/>
      <c r="E11" s="196"/>
      <c r="F11" s="40"/>
    </row>
    <row r="12" spans="1:6" s="42" customFormat="1" x14ac:dyDescent="0.25">
      <c r="A12" s="17"/>
      <c r="B12" s="41"/>
      <c r="C12" s="18"/>
      <c r="D12" s="6"/>
      <c r="E12" s="197"/>
      <c r="F12" s="197"/>
    </row>
    <row r="13" spans="1:6" x14ac:dyDescent="0.25">
      <c r="A13" s="37" t="s">
        <v>23</v>
      </c>
      <c r="B13" s="38" t="s">
        <v>24</v>
      </c>
      <c r="C13" s="39"/>
      <c r="D13" s="5"/>
      <c r="E13" s="196"/>
      <c r="F13" s="40"/>
    </row>
    <row r="14" spans="1:6" s="42" customFormat="1" x14ac:dyDescent="0.25">
      <c r="A14" s="17"/>
      <c r="B14" s="41"/>
      <c r="C14" s="18"/>
      <c r="D14" s="6"/>
      <c r="E14" s="197"/>
      <c r="F14" s="197"/>
    </row>
    <row r="15" spans="1:6" x14ac:dyDescent="0.25">
      <c r="A15" s="37" t="s">
        <v>30</v>
      </c>
      <c r="B15" s="38" t="s">
        <v>90</v>
      </c>
      <c r="C15" s="39"/>
      <c r="D15" s="5"/>
      <c r="E15" s="196"/>
      <c r="F15" s="40"/>
    </row>
    <row r="16" spans="1:6" s="42" customFormat="1" x14ac:dyDescent="0.25">
      <c r="A16" s="17"/>
      <c r="B16" s="41"/>
      <c r="C16" s="18"/>
      <c r="D16" s="6"/>
      <c r="E16" s="197"/>
      <c r="F16" s="197"/>
    </row>
    <row r="17" spans="1:6" s="42" customFormat="1" x14ac:dyDescent="0.25">
      <c r="A17" s="37" t="s">
        <v>31</v>
      </c>
      <c r="B17" s="38" t="s">
        <v>274</v>
      </c>
      <c r="C17" s="39"/>
      <c r="D17" s="5"/>
      <c r="E17" s="196"/>
      <c r="F17" s="40"/>
    </row>
    <row r="18" spans="1:6" s="42" customFormat="1" x14ac:dyDescent="0.25">
      <c r="A18" s="17"/>
      <c r="B18" s="41"/>
      <c r="C18" s="18"/>
      <c r="D18" s="6"/>
      <c r="E18" s="197"/>
      <c r="F18" s="197"/>
    </row>
    <row r="19" spans="1:6" x14ac:dyDescent="0.25">
      <c r="A19" s="37" t="s">
        <v>32</v>
      </c>
      <c r="B19" s="38" t="s">
        <v>38</v>
      </c>
      <c r="C19" s="39"/>
      <c r="D19" s="5"/>
      <c r="E19" s="196"/>
      <c r="F19" s="40"/>
    </row>
    <row r="20" spans="1:6" s="42" customFormat="1" x14ac:dyDescent="0.25">
      <c r="A20" s="17"/>
      <c r="B20" s="41"/>
      <c r="C20" s="18"/>
      <c r="D20" s="6"/>
      <c r="E20" s="197"/>
      <c r="F20" s="197"/>
    </row>
    <row r="21" spans="1:6" x14ac:dyDescent="0.25">
      <c r="A21" s="37" t="s">
        <v>34</v>
      </c>
      <c r="B21" s="38" t="s">
        <v>47</v>
      </c>
      <c r="C21" s="39"/>
      <c r="D21" s="5"/>
      <c r="E21" s="196"/>
      <c r="F21" s="40"/>
    </row>
    <row r="22" spans="1:6" s="42" customFormat="1" x14ac:dyDescent="0.25">
      <c r="A22" s="17"/>
      <c r="B22" s="41"/>
      <c r="C22" s="18"/>
      <c r="D22" s="6"/>
      <c r="E22" s="197"/>
      <c r="F22" s="197"/>
    </row>
    <row r="23" spans="1:6" x14ac:dyDescent="0.25">
      <c r="A23" s="37" t="s">
        <v>48</v>
      </c>
      <c r="B23" s="38" t="s">
        <v>50</v>
      </c>
      <c r="C23" s="39"/>
      <c r="D23" s="5"/>
      <c r="E23" s="196"/>
      <c r="F23" s="40"/>
    </row>
    <row r="24" spans="1:6" s="42" customFormat="1" x14ac:dyDescent="0.25">
      <c r="A24" s="17"/>
      <c r="B24" s="41"/>
      <c r="C24" s="18"/>
      <c r="D24" s="6"/>
      <c r="E24" s="197"/>
      <c r="F24" s="197"/>
    </row>
    <row r="25" spans="1:6" x14ac:dyDescent="0.25">
      <c r="A25" s="37" t="s">
        <v>51</v>
      </c>
      <c r="B25" s="38" t="s">
        <v>52</v>
      </c>
      <c r="C25" s="39"/>
      <c r="D25" s="5"/>
      <c r="E25" s="196"/>
      <c r="F25" s="40"/>
    </row>
    <row r="26" spans="1:6" s="42" customFormat="1" x14ac:dyDescent="0.25">
      <c r="A26" s="17"/>
      <c r="B26" s="41"/>
      <c r="C26" s="18"/>
      <c r="D26" s="6"/>
      <c r="E26" s="197"/>
      <c r="F26" s="197"/>
    </row>
    <row r="27" spans="1:6" x14ac:dyDescent="0.25">
      <c r="A27" s="37" t="s">
        <v>53</v>
      </c>
      <c r="B27" s="38" t="s">
        <v>54</v>
      </c>
      <c r="C27" s="39"/>
      <c r="D27" s="5"/>
      <c r="E27" s="196"/>
      <c r="F27" s="40"/>
    </row>
    <row r="28" spans="1:6" s="42" customFormat="1" x14ac:dyDescent="0.25">
      <c r="A28" s="17"/>
      <c r="B28" s="41"/>
      <c r="C28" s="18"/>
      <c r="D28" s="6"/>
      <c r="E28" s="197"/>
      <c r="F28" s="197"/>
    </row>
    <row r="29" spans="1:6" x14ac:dyDescent="0.25">
      <c r="A29" s="37" t="s">
        <v>55</v>
      </c>
      <c r="B29" s="38" t="s">
        <v>56</v>
      </c>
      <c r="C29" s="39"/>
      <c r="D29" s="5"/>
      <c r="E29" s="196"/>
      <c r="F29" s="40"/>
    </row>
    <row r="30" spans="1:6" s="42" customFormat="1" x14ac:dyDescent="0.25">
      <c r="A30" s="17"/>
      <c r="B30" s="41"/>
      <c r="C30" s="18"/>
      <c r="D30" s="6"/>
      <c r="E30" s="197"/>
      <c r="F30" s="197"/>
    </row>
    <row r="31" spans="1:6" x14ac:dyDescent="0.25">
      <c r="A31" s="37" t="s">
        <v>57</v>
      </c>
      <c r="B31" s="38" t="s">
        <v>58</v>
      </c>
      <c r="C31" s="39"/>
      <c r="D31" s="5"/>
      <c r="E31" s="196"/>
      <c r="F31" s="40"/>
    </row>
    <row r="32" spans="1:6" s="42" customFormat="1" x14ac:dyDescent="0.25">
      <c r="A32" s="17"/>
      <c r="B32" s="41"/>
      <c r="C32" s="18"/>
      <c r="D32" s="6"/>
      <c r="E32" s="197"/>
      <c r="F32" s="197"/>
    </row>
    <row r="33" spans="1:6" x14ac:dyDescent="0.25">
      <c r="A33" s="34"/>
    </row>
    <row r="34" spans="1:6" x14ac:dyDescent="0.25">
      <c r="A34" s="153"/>
      <c r="B34" s="154" t="s">
        <v>36</v>
      </c>
      <c r="C34" s="155"/>
      <c r="D34" s="156"/>
      <c r="E34" s="159"/>
      <c r="F34" s="157"/>
    </row>
    <row r="35" spans="1:6" x14ac:dyDescent="0.25">
      <c r="A35" s="34"/>
      <c r="B35" s="35"/>
      <c r="F35" s="43"/>
    </row>
    <row r="36" spans="1:6" x14ac:dyDescent="0.25">
      <c r="A36" s="153"/>
      <c r="B36" s="158" t="s">
        <v>35</v>
      </c>
      <c r="C36" s="155"/>
      <c r="D36" s="156"/>
      <c r="E36" s="159"/>
      <c r="F36" s="159"/>
    </row>
    <row r="37" spans="1:6" x14ac:dyDescent="0.25">
      <c r="A37" s="34"/>
    </row>
    <row r="38" spans="1:6" ht="15.75" thickBot="1" x14ac:dyDescent="0.3">
      <c r="A38" s="313"/>
      <c r="B38" s="314" t="s">
        <v>80</v>
      </c>
      <c r="C38" s="315"/>
      <c r="D38" s="316"/>
      <c r="E38" s="318"/>
      <c r="F38" s="317"/>
    </row>
    <row r="39" spans="1:6" ht="15.75" thickTop="1" x14ac:dyDescent="0.25">
      <c r="A39" s="34"/>
    </row>
    <row r="40" spans="1:6" x14ac:dyDescent="0.25">
      <c r="A40" s="34"/>
    </row>
    <row r="41" spans="1:6" x14ac:dyDescent="0.25">
      <c r="A41" s="34"/>
      <c r="B41" s="36"/>
    </row>
    <row r="43" spans="1:6" s="45" customFormat="1" ht="36" x14ac:dyDescent="0.2">
      <c r="A43" s="44" t="s">
        <v>25</v>
      </c>
      <c r="B43" s="7" t="s">
        <v>0</v>
      </c>
      <c r="C43" s="7" t="s">
        <v>1</v>
      </c>
      <c r="D43" s="7" t="s">
        <v>2</v>
      </c>
      <c r="E43" s="198" t="s">
        <v>3</v>
      </c>
      <c r="F43" s="198" t="s">
        <v>4</v>
      </c>
    </row>
    <row r="44" spans="1:6" s="42" customFormat="1" x14ac:dyDescent="0.25">
      <c r="A44" s="17"/>
      <c r="B44" s="41"/>
      <c r="C44" s="18"/>
      <c r="D44" s="6"/>
      <c r="E44" s="197"/>
      <c r="F44" s="197" t="str">
        <f t="shared" ref="F44" si="0">IF(D44&gt;0,ROUND((E44*D44),2),"")</f>
        <v/>
      </c>
    </row>
    <row r="45" spans="1:6" ht="15.75" x14ac:dyDescent="0.25">
      <c r="B45" s="552" t="s">
        <v>83</v>
      </c>
      <c r="C45" s="552"/>
      <c r="D45" s="552"/>
      <c r="E45" s="552"/>
      <c r="F45" s="552"/>
    </row>
    <row r="47" spans="1:6" x14ac:dyDescent="0.25">
      <c r="A47" s="37" t="s">
        <v>5</v>
      </c>
      <c r="B47" s="38" t="s">
        <v>6</v>
      </c>
      <c r="C47" s="5"/>
      <c r="D47" s="5"/>
      <c r="E47" s="196"/>
      <c r="F47" s="40"/>
    </row>
    <row r="48" spans="1:6" x14ac:dyDescent="0.25">
      <c r="C48" s="4"/>
    </row>
    <row r="49" spans="1:6" ht="120" x14ac:dyDescent="0.25">
      <c r="A49" s="12" t="s">
        <v>402</v>
      </c>
      <c r="B49" s="1" t="s">
        <v>746</v>
      </c>
      <c r="C49" s="4" t="s">
        <v>7</v>
      </c>
      <c r="D49" s="10">
        <v>1</v>
      </c>
    </row>
    <row r="50" spans="1:6" x14ac:dyDescent="0.25">
      <c r="C50" s="4"/>
    </row>
    <row r="51" spans="1:6" ht="165" x14ac:dyDescent="0.25">
      <c r="A51" s="12" t="s">
        <v>403</v>
      </c>
      <c r="B51" s="1" t="s">
        <v>747</v>
      </c>
      <c r="C51" s="4" t="s">
        <v>7</v>
      </c>
      <c r="D51" s="10">
        <v>1</v>
      </c>
    </row>
    <row r="52" spans="1:6" x14ac:dyDescent="0.25">
      <c r="C52" s="4"/>
    </row>
    <row r="53" spans="1:6" s="13" customFormat="1" ht="65.25" customHeight="1" x14ac:dyDescent="0.25">
      <c r="A53" s="12" t="s">
        <v>13</v>
      </c>
      <c r="B53" s="1" t="s">
        <v>883</v>
      </c>
      <c r="C53" s="4"/>
      <c r="D53" s="10"/>
      <c r="E53" s="10"/>
      <c r="F53" s="10"/>
    </row>
    <row r="54" spans="1:6" s="13" customFormat="1" x14ac:dyDescent="0.25">
      <c r="A54" s="12" t="s">
        <v>710</v>
      </c>
      <c r="B54" s="46" t="s">
        <v>10</v>
      </c>
      <c r="C54" s="4" t="s">
        <v>731</v>
      </c>
      <c r="D54" s="10">
        <v>1</v>
      </c>
      <c r="E54" s="10"/>
      <c r="F54" s="10"/>
    </row>
    <row r="55" spans="1:6" s="13" customFormat="1" x14ac:dyDescent="0.25">
      <c r="A55" s="12" t="s">
        <v>712</v>
      </c>
      <c r="B55" s="46" t="s">
        <v>11</v>
      </c>
      <c r="C55" s="4" t="s">
        <v>731</v>
      </c>
      <c r="D55" s="10">
        <v>1</v>
      </c>
      <c r="E55" s="10"/>
      <c r="F55" s="10"/>
    </row>
    <row r="56" spans="1:6" s="13" customFormat="1" x14ac:dyDescent="0.25">
      <c r="A56" s="15"/>
      <c r="B56" s="2"/>
      <c r="C56" s="94"/>
      <c r="D56" s="94"/>
      <c r="E56" s="199"/>
      <c r="F56" s="199"/>
    </row>
    <row r="57" spans="1:6" s="13" customFormat="1" ht="60" x14ac:dyDescent="0.25">
      <c r="A57" s="12" t="s">
        <v>405</v>
      </c>
      <c r="B57" s="1" t="s">
        <v>81</v>
      </c>
      <c r="C57" s="4" t="s">
        <v>7</v>
      </c>
      <c r="D57" s="10">
        <v>12</v>
      </c>
      <c r="E57" s="10"/>
      <c r="F57" s="10"/>
    </row>
    <row r="58" spans="1:6" s="13" customFormat="1" x14ac:dyDescent="0.25">
      <c r="A58" s="17"/>
      <c r="B58" s="41"/>
      <c r="C58" s="9"/>
      <c r="D58" s="9"/>
      <c r="E58" s="200"/>
      <c r="F58" s="200"/>
    </row>
    <row r="59" spans="1:6" s="13" customFormat="1" ht="60" x14ac:dyDescent="0.25">
      <c r="A59" s="12" t="s">
        <v>406</v>
      </c>
      <c r="B59" s="1" t="s">
        <v>82</v>
      </c>
      <c r="C59" s="4" t="s">
        <v>7</v>
      </c>
      <c r="D59" s="10">
        <v>5</v>
      </c>
      <c r="E59" s="10"/>
      <c r="F59" s="10"/>
    </row>
    <row r="60" spans="1:6" s="13" customFormat="1" x14ac:dyDescent="0.25">
      <c r="A60" s="17"/>
      <c r="B60" s="41"/>
      <c r="C60" s="9"/>
      <c r="D60" s="9"/>
      <c r="E60" s="200"/>
      <c r="F60" s="200"/>
    </row>
    <row r="61" spans="1:6" s="13" customFormat="1" ht="60" x14ac:dyDescent="0.25">
      <c r="A61" s="12" t="s">
        <v>16</v>
      </c>
      <c r="B61" s="1" t="s">
        <v>89</v>
      </c>
      <c r="C61" s="4" t="s">
        <v>29</v>
      </c>
      <c r="D61" s="10">
        <v>40</v>
      </c>
      <c r="E61" s="10"/>
      <c r="F61" s="10"/>
    </row>
    <row r="62" spans="1:6" s="13" customFormat="1" x14ac:dyDescent="0.25">
      <c r="A62" s="17"/>
      <c r="B62" s="41"/>
      <c r="C62" s="9"/>
      <c r="D62" s="9"/>
      <c r="E62" s="200"/>
      <c r="F62" s="200"/>
    </row>
    <row r="63" spans="1:6" s="13" customFormat="1" ht="45" x14ac:dyDescent="0.25">
      <c r="A63" s="12" t="s">
        <v>17</v>
      </c>
      <c r="B63" s="1" t="s">
        <v>431</v>
      </c>
      <c r="C63" s="4" t="s">
        <v>49</v>
      </c>
      <c r="D63" s="10">
        <v>34</v>
      </c>
      <c r="E63" s="10"/>
      <c r="F63" s="10"/>
    </row>
    <row r="64" spans="1:6" s="13" customFormat="1" x14ac:dyDescent="0.25">
      <c r="A64" s="15"/>
      <c r="B64" s="2"/>
      <c r="C64" s="94"/>
      <c r="D64" s="94"/>
      <c r="E64" s="199"/>
      <c r="F64" s="199"/>
    </row>
    <row r="65" spans="1:6" s="13" customFormat="1" ht="75" x14ac:dyDescent="0.25">
      <c r="A65" s="12" t="s">
        <v>18</v>
      </c>
      <c r="B65" s="1" t="s">
        <v>84</v>
      </c>
      <c r="C65" s="4" t="s">
        <v>26</v>
      </c>
      <c r="D65" s="10">
        <v>7.14</v>
      </c>
      <c r="E65" s="10"/>
      <c r="F65" s="10"/>
    </row>
    <row r="66" spans="1:6" s="13" customFormat="1" x14ac:dyDescent="0.25">
      <c r="A66" s="17"/>
      <c r="B66" s="41"/>
      <c r="C66" s="9"/>
      <c r="D66" s="9"/>
      <c r="E66" s="200"/>
      <c r="F66" s="200"/>
    </row>
    <row r="67" spans="1:6" s="13" customFormat="1" ht="60" x14ac:dyDescent="0.25">
      <c r="A67" s="12" t="s">
        <v>19</v>
      </c>
      <c r="B67" s="1" t="s">
        <v>1179</v>
      </c>
      <c r="C67" s="4" t="s">
        <v>29</v>
      </c>
      <c r="D67" s="10">
        <v>5.8</v>
      </c>
      <c r="E67" s="10"/>
      <c r="F67" s="10"/>
    </row>
    <row r="68" spans="1:6" s="13" customFormat="1" x14ac:dyDescent="0.25">
      <c r="A68" s="17"/>
      <c r="B68" s="41"/>
      <c r="C68" s="9"/>
      <c r="D68" s="9"/>
      <c r="E68" s="200"/>
      <c r="F68" s="200"/>
    </row>
    <row r="69" spans="1:6" s="13" customFormat="1" ht="105" x14ac:dyDescent="0.25">
      <c r="A69" s="12" t="s">
        <v>40</v>
      </c>
      <c r="B69" s="1" t="s">
        <v>146</v>
      </c>
      <c r="C69" s="4" t="s">
        <v>731</v>
      </c>
      <c r="D69" s="10">
        <v>1</v>
      </c>
      <c r="E69" s="10"/>
      <c r="F69" s="10"/>
    </row>
    <row r="70" spans="1:6" s="14" customFormat="1" x14ac:dyDescent="0.25">
      <c r="A70" s="17"/>
      <c r="B70" s="3"/>
      <c r="C70" s="9"/>
      <c r="D70" s="9"/>
      <c r="E70" s="200"/>
      <c r="F70" s="200"/>
    </row>
    <row r="71" spans="1:6" s="13" customFormat="1" x14ac:dyDescent="0.25">
      <c r="A71" s="12" t="s">
        <v>42</v>
      </c>
      <c r="B71" s="1" t="s">
        <v>22</v>
      </c>
      <c r="C71" s="19" t="s">
        <v>689</v>
      </c>
      <c r="D71" s="137">
        <v>0.1</v>
      </c>
      <c r="E71" s="10"/>
      <c r="F71" s="10"/>
    </row>
    <row r="72" spans="1:6" s="13" customFormat="1" x14ac:dyDescent="0.25">
      <c r="A72" s="17"/>
      <c r="B72" s="41"/>
      <c r="C72" s="9"/>
      <c r="D72" s="9"/>
      <c r="E72" s="200"/>
      <c r="F72" s="200"/>
    </row>
    <row r="73" spans="1:6" s="13" customFormat="1" x14ac:dyDescent="0.25">
      <c r="A73" s="47"/>
      <c r="B73" s="160" t="s">
        <v>690</v>
      </c>
      <c r="C73" s="160"/>
      <c r="D73" s="160"/>
      <c r="E73" s="201"/>
      <c r="F73" s="202"/>
    </row>
    <row r="74" spans="1:6" s="13" customFormat="1" x14ac:dyDescent="0.25">
      <c r="A74" s="12"/>
      <c r="B74" s="46"/>
      <c r="C74" s="4"/>
      <c r="D74" s="10"/>
      <c r="E74" s="10"/>
      <c r="F74" s="10"/>
    </row>
    <row r="75" spans="1:6" s="13" customFormat="1" x14ac:dyDescent="0.25">
      <c r="A75" s="12"/>
      <c r="B75" s="46"/>
      <c r="C75" s="4"/>
      <c r="D75" s="10"/>
      <c r="E75" s="10"/>
      <c r="F75" s="10"/>
    </row>
    <row r="76" spans="1:6" x14ac:dyDescent="0.25">
      <c r="A76" s="37" t="s">
        <v>23</v>
      </c>
      <c r="B76" s="38" t="s">
        <v>24</v>
      </c>
      <c r="C76" s="5"/>
      <c r="D76" s="5"/>
      <c r="E76" s="196"/>
      <c r="F76" s="40"/>
    </row>
    <row r="77" spans="1:6" s="14" customFormat="1" x14ac:dyDescent="0.25">
      <c r="A77" s="17"/>
      <c r="B77" s="3"/>
      <c r="C77" s="18"/>
      <c r="D77" s="9"/>
      <c r="E77" s="200"/>
      <c r="F77" s="200"/>
    </row>
    <row r="78" spans="1:6" s="13" customFormat="1" ht="84" customHeight="1" x14ac:dyDescent="0.25">
      <c r="A78" s="549" t="s">
        <v>28</v>
      </c>
      <c r="B78" s="550"/>
      <c r="C78" s="550"/>
      <c r="D78" s="550"/>
      <c r="E78" s="550"/>
      <c r="F78" s="551"/>
    </row>
    <row r="79" spans="1:6" s="13" customFormat="1" x14ac:dyDescent="0.25">
      <c r="A79" s="15"/>
      <c r="B79" s="2"/>
      <c r="C79" s="16"/>
      <c r="D79" s="8"/>
      <c r="E79" s="203"/>
      <c r="F79" s="203"/>
    </row>
    <row r="80" spans="1:6" s="13" customFormat="1" ht="45" x14ac:dyDescent="0.25">
      <c r="A80" s="12" t="s">
        <v>27</v>
      </c>
      <c r="B80" s="1" t="s">
        <v>85</v>
      </c>
      <c r="C80" s="4" t="s">
        <v>26</v>
      </c>
      <c r="D80" s="10">
        <v>42</v>
      </c>
      <c r="E80" s="10"/>
      <c r="F80" s="10"/>
    </row>
    <row r="81" spans="1:7" s="13" customFormat="1" x14ac:dyDescent="0.25">
      <c r="A81" s="15"/>
      <c r="B81" s="2"/>
      <c r="C81" s="94"/>
      <c r="D81" s="94"/>
      <c r="E81" s="199"/>
      <c r="F81" s="199"/>
    </row>
    <row r="82" spans="1:7" s="13" customFormat="1" ht="75" x14ac:dyDescent="0.25">
      <c r="A82" s="12" t="s">
        <v>12</v>
      </c>
      <c r="B82" s="1" t="s">
        <v>796</v>
      </c>
      <c r="C82" s="14"/>
      <c r="D82" s="10"/>
      <c r="E82" s="371"/>
      <c r="F82" s="116"/>
    </row>
    <row r="83" spans="1:7" s="13" customFormat="1" x14ac:dyDescent="0.25">
      <c r="A83" s="12" t="s">
        <v>720</v>
      </c>
      <c r="B83" s="1" t="s">
        <v>711</v>
      </c>
      <c r="C83" s="14" t="s">
        <v>26</v>
      </c>
      <c r="D83" s="10">
        <v>335</v>
      </c>
      <c r="E83" s="371"/>
      <c r="F83" s="116"/>
    </row>
    <row r="84" spans="1:7" s="13" customFormat="1" x14ac:dyDescent="0.25">
      <c r="A84" s="12" t="s">
        <v>721</v>
      </c>
      <c r="B84" s="1" t="s">
        <v>713</v>
      </c>
      <c r="C84" s="14" t="s">
        <v>26</v>
      </c>
      <c r="D84" s="10">
        <v>225</v>
      </c>
      <c r="E84" s="371"/>
      <c r="F84" s="116"/>
    </row>
    <row r="85" spans="1:7" s="13" customFormat="1" x14ac:dyDescent="0.25">
      <c r="A85" s="12" t="s">
        <v>794</v>
      </c>
      <c r="B85" s="1" t="s">
        <v>795</v>
      </c>
      <c r="C85" s="14" t="s">
        <v>26</v>
      </c>
      <c r="D85" s="10">
        <v>95</v>
      </c>
      <c r="E85" s="371"/>
      <c r="F85" s="116"/>
      <c r="G85" s="177"/>
    </row>
    <row r="86" spans="1:7" s="13" customFormat="1" x14ac:dyDescent="0.25">
      <c r="A86" s="12"/>
      <c r="B86" s="1"/>
      <c r="C86" s="14"/>
      <c r="D86" s="10"/>
      <c r="E86" s="371"/>
      <c r="F86" s="116"/>
    </row>
    <row r="87" spans="1:7" s="13" customFormat="1" ht="45" x14ac:dyDescent="0.25">
      <c r="A87" s="12" t="s">
        <v>405</v>
      </c>
      <c r="B87" s="1" t="s">
        <v>717</v>
      </c>
      <c r="C87" s="14" t="s">
        <v>26</v>
      </c>
      <c r="D87" s="10">
        <v>16</v>
      </c>
      <c r="E87" s="371"/>
      <c r="F87" s="116"/>
    </row>
    <row r="88" spans="1:7" s="13" customFormat="1" x14ac:dyDescent="0.25">
      <c r="A88" s="12"/>
      <c r="B88" s="1"/>
      <c r="E88" s="138"/>
      <c r="F88" s="116"/>
    </row>
    <row r="89" spans="1:7" s="13" customFormat="1" ht="78.75" customHeight="1" x14ac:dyDescent="0.25">
      <c r="A89" s="17" t="s">
        <v>406</v>
      </c>
      <c r="B89" s="1" t="s">
        <v>718</v>
      </c>
      <c r="C89" s="14" t="s">
        <v>26</v>
      </c>
      <c r="D89" s="9">
        <v>65</v>
      </c>
      <c r="E89" s="197"/>
      <c r="F89" s="116"/>
    </row>
    <row r="90" spans="1:7" s="13" customFormat="1" x14ac:dyDescent="0.25">
      <c r="A90" s="17"/>
      <c r="B90" s="41"/>
      <c r="C90" s="9"/>
      <c r="D90" s="9"/>
      <c r="E90" s="200"/>
      <c r="F90" s="200"/>
    </row>
    <row r="91" spans="1:7" s="14" customFormat="1" ht="60" x14ac:dyDescent="0.25">
      <c r="A91" s="12" t="s">
        <v>16</v>
      </c>
      <c r="B91" s="1" t="s">
        <v>343</v>
      </c>
      <c r="C91" s="4" t="s">
        <v>29</v>
      </c>
      <c r="D91" s="10">
        <v>82</v>
      </c>
      <c r="E91" s="10"/>
      <c r="F91" s="10"/>
    </row>
    <row r="92" spans="1:7" s="14" customFormat="1" x14ac:dyDescent="0.25">
      <c r="A92" s="12"/>
      <c r="B92" s="1"/>
      <c r="C92" s="4"/>
      <c r="D92" s="10"/>
      <c r="E92" s="10"/>
      <c r="F92" s="10"/>
    </row>
    <row r="93" spans="1:7" s="14" customFormat="1" ht="45" x14ac:dyDescent="0.25">
      <c r="A93" s="12" t="s">
        <v>17</v>
      </c>
      <c r="B93" s="26" t="s">
        <v>797</v>
      </c>
      <c r="C93" s="19" t="s">
        <v>29</v>
      </c>
      <c r="D93" s="10">
        <v>138</v>
      </c>
      <c r="E93" s="10"/>
      <c r="F93" s="10"/>
    </row>
    <row r="94" spans="1:7" s="14" customFormat="1" x14ac:dyDescent="0.25">
      <c r="A94" s="12"/>
      <c r="B94" s="27"/>
      <c r="C94" s="91"/>
      <c r="D94" s="10"/>
      <c r="E94" s="10"/>
      <c r="F94" s="10"/>
    </row>
    <row r="95" spans="1:7" s="14" customFormat="1" ht="75" x14ac:dyDescent="0.25">
      <c r="A95" s="12" t="s">
        <v>18</v>
      </c>
      <c r="B95" s="1" t="s">
        <v>726</v>
      </c>
      <c r="C95" s="19" t="s">
        <v>26</v>
      </c>
      <c r="D95" s="10">
        <v>4</v>
      </c>
      <c r="E95" s="10"/>
      <c r="F95" s="10"/>
    </row>
    <row r="96" spans="1:7" s="14" customFormat="1" x14ac:dyDescent="0.25">
      <c r="A96" s="12"/>
      <c r="D96" s="10"/>
      <c r="E96" s="10"/>
      <c r="F96" s="10"/>
    </row>
    <row r="97" spans="1:6" s="14" customFormat="1" ht="120" x14ac:dyDescent="0.25">
      <c r="A97" s="12" t="s">
        <v>19</v>
      </c>
      <c r="B97" s="1" t="s">
        <v>727</v>
      </c>
      <c r="C97" s="19" t="s">
        <v>26</v>
      </c>
      <c r="D97" s="31">
        <v>12</v>
      </c>
      <c r="E97" s="10"/>
      <c r="F97" s="10"/>
    </row>
    <row r="98" spans="1:6" s="14" customFormat="1" x14ac:dyDescent="0.25">
      <c r="A98" s="12"/>
      <c r="B98" s="1"/>
      <c r="C98" s="4"/>
      <c r="D98" s="10"/>
      <c r="E98" s="10"/>
      <c r="F98" s="10"/>
    </row>
    <row r="99" spans="1:6" s="14" customFormat="1" ht="75" x14ac:dyDescent="0.25">
      <c r="A99" s="12" t="s">
        <v>40</v>
      </c>
      <c r="B99" s="1" t="s">
        <v>728</v>
      </c>
      <c r="C99" s="14" t="s">
        <v>26</v>
      </c>
      <c r="D99" s="91">
        <v>48</v>
      </c>
      <c r="E99" s="10"/>
      <c r="F99" s="10"/>
    </row>
    <row r="100" spans="1:6" s="14" customFormat="1" x14ac:dyDescent="0.25">
      <c r="A100" s="12"/>
      <c r="B100" s="28"/>
      <c r="C100" s="25"/>
      <c r="D100" s="25"/>
      <c r="E100" s="10"/>
      <c r="F100" s="10"/>
    </row>
    <row r="101" spans="1:6" s="14" customFormat="1" ht="75" x14ac:dyDescent="0.25">
      <c r="A101" s="12" t="s">
        <v>42</v>
      </c>
      <c r="B101" s="1" t="s">
        <v>729</v>
      </c>
      <c r="C101" s="14" t="s">
        <v>26</v>
      </c>
      <c r="D101" s="10">
        <v>68</v>
      </c>
      <c r="E101" s="10"/>
      <c r="F101" s="10"/>
    </row>
    <row r="102" spans="1:6" s="14" customFormat="1" x14ac:dyDescent="0.25">
      <c r="A102" s="17"/>
      <c r="B102" s="3"/>
      <c r="C102" s="9"/>
      <c r="D102" s="9"/>
      <c r="E102" s="200"/>
      <c r="F102" s="200"/>
    </row>
    <row r="103" spans="1:6" s="13" customFormat="1" ht="91.5" customHeight="1" x14ac:dyDescent="0.25">
      <c r="A103" s="12" t="s">
        <v>43</v>
      </c>
      <c r="B103" s="1" t="s">
        <v>344</v>
      </c>
      <c r="C103" s="4" t="s">
        <v>26</v>
      </c>
      <c r="D103" s="10">
        <v>57</v>
      </c>
      <c r="E103" s="10"/>
      <c r="F103" s="10"/>
    </row>
    <row r="104" spans="1:6" s="14" customFormat="1" x14ac:dyDescent="0.25">
      <c r="A104" s="17"/>
      <c r="B104" s="3"/>
      <c r="C104" s="9"/>
      <c r="D104" s="9"/>
      <c r="E104" s="200"/>
      <c r="F104" s="200"/>
    </row>
    <row r="105" spans="1:6" s="14" customFormat="1" ht="105" x14ac:dyDescent="0.25">
      <c r="A105" s="12" t="s">
        <v>44</v>
      </c>
      <c r="B105" s="1" t="s">
        <v>87</v>
      </c>
      <c r="C105" s="4" t="s">
        <v>26</v>
      </c>
      <c r="D105" s="10">
        <f>736-317</f>
        <v>419</v>
      </c>
      <c r="E105" s="10"/>
      <c r="F105" s="10"/>
    </row>
    <row r="106" spans="1:6" s="14" customFormat="1" x14ac:dyDescent="0.25">
      <c r="A106" s="17"/>
      <c r="B106" s="3"/>
      <c r="C106" s="9"/>
      <c r="D106" s="9"/>
      <c r="E106" s="200"/>
      <c r="F106" s="200"/>
    </row>
    <row r="107" spans="1:6" s="13" customFormat="1" ht="45" x14ac:dyDescent="0.25">
      <c r="A107" s="12" t="s">
        <v>45</v>
      </c>
      <c r="B107" s="1" t="s">
        <v>1197</v>
      </c>
      <c r="C107" s="4" t="s">
        <v>26</v>
      </c>
      <c r="D107" s="10">
        <v>14.8</v>
      </c>
      <c r="E107" s="10"/>
      <c r="F107" s="10"/>
    </row>
    <row r="108" spans="1:6" s="14" customFormat="1" x14ac:dyDescent="0.25">
      <c r="A108" s="17"/>
      <c r="B108" s="3"/>
      <c r="C108" s="9"/>
      <c r="D108" s="9"/>
      <c r="E108" s="200"/>
      <c r="F108" s="200"/>
    </row>
    <row r="109" spans="1:6" s="13" customFormat="1" ht="75" x14ac:dyDescent="0.25">
      <c r="A109" s="12" t="s">
        <v>46</v>
      </c>
      <c r="B109" s="1" t="s">
        <v>798</v>
      </c>
      <c r="C109" s="4" t="s">
        <v>29</v>
      </c>
      <c r="D109" s="10">
        <v>105</v>
      </c>
      <c r="E109" s="10"/>
      <c r="F109" s="10"/>
    </row>
    <row r="110" spans="1:6" s="14" customFormat="1" x14ac:dyDescent="0.25">
      <c r="A110" s="17"/>
      <c r="B110" s="3"/>
      <c r="C110" s="9"/>
      <c r="D110" s="9"/>
      <c r="E110" s="200"/>
      <c r="F110" s="200"/>
    </row>
    <row r="111" spans="1:6" s="13" customFormat="1" ht="60" x14ac:dyDescent="0.25">
      <c r="A111" s="12" t="s">
        <v>78</v>
      </c>
      <c r="B111" s="1" t="s">
        <v>134</v>
      </c>
      <c r="C111" s="4" t="s">
        <v>26</v>
      </c>
      <c r="D111" s="10">
        <v>53.85</v>
      </c>
      <c r="E111" s="10"/>
      <c r="F111" s="10"/>
    </row>
    <row r="112" spans="1:6" s="14" customFormat="1" x14ac:dyDescent="0.25">
      <c r="A112" s="17"/>
      <c r="B112" s="3"/>
      <c r="C112" s="9"/>
      <c r="D112" s="9"/>
      <c r="E112" s="200"/>
      <c r="F112" s="200"/>
    </row>
    <row r="113" spans="1:6" s="13" customFormat="1" ht="45" x14ac:dyDescent="0.25">
      <c r="A113" s="12" t="s">
        <v>138</v>
      </c>
      <c r="B113" s="1" t="s">
        <v>135</v>
      </c>
      <c r="C113" s="4" t="s">
        <v>26</v>
      </c>
      <c r="D113" s="10">
        <v>91</v>
      </c>
      <c r="E113" s="10"/>
      <c r="F113" s="10"/>
    </row>
    <row r="114" spans="1:6" s="14" customFormat="1" x14ac:dyDescent="0.25">
      <c r="A114" s="17"/>
      <c r="B114" s="3"/>
      <c r="C114" s="9"/>
      <c r="D114" s="9"/>
      <c r="E114" s="200"/>
      <c r="F114" s="200"/>
    </row>
    <row r="115" spans="1:6" s="13" customFormat="1" ht="60" x14ac:dyDescent="0.25">
      <c r="A115" s="12" t="s">
        <v>139</v>
      </c>
      <c r="B115" s="48" t="s">
        <v>799</v>
      </c>
      <c r="C115" s="4" t="s">
        <v>26</v>
      </c>
      <c r="D115" s="10">
        <v>317</v>
      </c>
      <c r="E115" s="10"/>
      <c r="F115" s="10"/>
    </row>
    <row r="116" spans="1:6" s="14" customFormat="1" x14ac:dyDescent="0.25">
      <c r="A116" s="17"/>
      <c r="B116" s="3"/>
      <c r="C116" s="9"/>
      <c r="D116" s="9"/>
      <c r="E116" s="200"/>
      <c r="F116" s="200"/>
    </row>
    <row r="117" spans="1:6" s="13" customFormat="1" ht="45" x14ac:dyDescent="0.25">
      <c r="A117" s="12" t="s">
        <v>243</v>
      </c>
      <c r="B117" s="48" t="s">
        <v>86</v>
      </c>
      <c r="C117" s="4" t="s">
        <v>26</v>
      </c>
      <c r="D117" s="10">
        <v>42</v>
      </c>
      <c r="E117" s="10"/>
      <c r="F117" s="10"/>
    </row>
    <row r="118" spans="1:6" s="14" customFormat="1" x14ac:dyDescent="0.25">
      <c r="A118" s="17"/>
      <c r="B118" s="3"/>
      <c r="C118" s="9"/>
      <c r="D118" s="9"/>
      <c r="E118" s="200"/>
      <c r="F118" s="200"/>
    </row>
    <row r="119" spans="1:6" s="14" customFormat="1" ht="30" x14ac:dyDescent="0.25">
      <c r="A119" s="12" t="s">
        <v>244</v>
      </c>
      <c r="B119" s="1" t="s">
        <v>88</v>
      </c>
      <c r="C119" s="4" t="s">
        <v>29</v>
      </c>
      <c r="D119" s="10">
        <v>191</v>
      </c>
      <c r="E119" s="10"/>
      <c r="F119" s="10"/>
    </row>
    <row r="120" spans="1:6" s="14" customFormat="1" x14ac:dyDescent="0.25">
      <c r="A120" s="17"/>
      <c r="B120" s="3"/>
      <c r="C120" s="9"/>
      <c r="D120" s="9"/>
      <c r="E120" s="200"/>
      <c r="F120" s="200"/>
    </row>
    <row r="121" spans="1:6" s="14" customFormat="1" ht="135" x14ac:dyDescent="0.25">
      <c r="A121" s="12" t="s">
        <v>253</v>
      </c>
      <c r="B121" s="1" t="s">
        <v>665</v>
      </c>
      <c r="C121" s="4" t="s">
        <v>29</v>
      </c>
      <c r="D121" s="10">
        <v>134</v>
      </c>
      <c r="E121" s="10"/>
      <c r="F121" s="10"/>
    </row>
    <row r="122" spans="1:6" s="14" customFormat="1" x14ac:dyDescent="0.25">
      <c r="A122" s="17"/>
      <c r="B122" s="3"/>
      <c r="C122" s="9"/>
      <c r="D122" s="9"/>
      <c r="E122" s="200"/>
      <c r="F122" s="200"/>
    </row>
    <row r="123" spans="1:6" s="14" customFormat="1" ht="30" x14ac:dyDescent="0.25">
      <c r="A123" s="12" t="s">
        <v>254</v>
      </c>
      <c r="B123" s="48" t="s">
        <v>41</v>
      </c>
      <c r="C123" s="4" t="s">
        <v>29</v>
      </c>
      <c r="D123" s="10">
        <v>260</v>
      </c>
      <c r="E123" s="10"/>
      <c r="F123" s="10"/>
    </row>
    <row r="124" spans="1:6" s="14" customFormat="1" x14ac:dyDescent="0.25">
      <c r="A124" s="17"/>
      <c r="B124" s="3"/>
      <c r="C124" s="9"/>
      <c r="D124" s="9"/>
      <c r="E124" s="200"/>
      <c r="F124" s="200"/>
    </row>
    <row r="125" spans="1:6" s="13" customFormat="1" x14ac:dyDescent="0.25">
      <c r="A125" s="12" t="s">
        <v>257</v>
      </c>
      <c r="B125" s="1" t="s">
        <v>22</v>
      </c>
      <c r="C125" s="19" t="s">
        <v>689</v>
      </c>
      <c r="D125" s="137">
        <v>0.1</v>
      </c>
      <c r="E125" s="10"/>
      <c r="F125" s="10"/>
    </row>
    <row r="126" spans="1:6" s="13" customFormat="1" x14ac:dyDescent="0.25">
      <c r="A126" s="15"/>
      <c r="B126" s="2"/>
      <c r="C126" s="94"/>
      <c r="D126" s="94"/>
      <c r="E126" s="199"/>
      <c r="F126" s="199"/>
    </row>
    <row r="127" spans="1:6" s="14" customFormat="1" x14ac:dyDescent="0.25">
      <c r="A127" s="17"/>
      <c r="B127" s="3"/>
      <c r="C127" s="9"/>
      <c r="D127" s="9"/>
      <c r="E127" s="200"/>
      <c r="F127" s="200"/>
    </row>
    <row r="128" spans="1:6" s="13" customFormat="1" x14ac:dyDescent="0.25">
      <c r="A128" s="47"/>
      <c r="B128" s="160" t="s">
        <v>691</v>
      </c>
      <c r="C128" s="160"/>
      <c r="D128" s="160"/>
      <c r="E128" s="201"/>
      <c r="F128" s="202"/>
    </row>
    <row r="129" spans="1:6" s="13" customFormat="1" x14ac:dyDescent="0.25">
      <c r="A129" s="12"/>
      <c r="B129" s="46"/>
      <c r="C129" s="4"/>
      <c r="D129" s="10"/>
      <c r="E129" s="10"/>
      <c r="F129" s="10"/>
    </row>
    <row r="130" spans="1:6" x14ac:dyDescent="0.25">
      <c r="A130" s="32"/>
      <c r="C130" s="32"/>
      <c r="D130" s="32"/>
      <c r="E130" s="32"/>
      <c r="F130" s="32"/>
    </row>
    <row r="131" spans="1:6" s="13" customFormat="1" x14ac:dyDescent="0.25">
      <c r="A131" s="37" t="s">
        <v>30</v>
      </c>
      <c r="B131" s="38" t="s">
        <v>90</v>
      </c>
      <c r="C131" s="5"/>
      <c r="D131" s="5"/>
      <c r="E131" s="196"/>
      <c r="F131" s="40"/>
    </row>
    <row r="132" spans="1:6" s="14" customFormat="1" x14ac:dyDescent="0.25">
      <c r="A132" s="17"/>
      <c r="B132" s="3"/>
      <c r="C132" s="9"/>
      <c r="D132" s="9"/>
      <c r="E132" s="200"/>
      <c r="F132" s="200"/>
    </row>
    <row r="133" spans="1:6" s="51" customFormat="1" ht="65.25" customHeight="1" x14ac:dyDescent="0.25">
      <c r="A133" s="49" t="s">
        <v>27</v>
      </c>
      <c r="B133" s="50" t="s">
        <v>133</v>
      </c>
      <c r="C133" s="96" t="s">
        <v>29</v>
      </c>
      <c r="D133" s="97">
        <v>135</v>
      </c>
      <c r="E133" s="97"/>
      <c r="F133" s="97"/>
    </row>
    <row r="134" spans="1:6" s="14" customFormat="1" x14ac:dyDescent="0.25">
      <c r="A134" s="17"/>
      <c r="B134" s="3"/>
      <c r="C134" s="9"/>
      <c r="D134" s="9"/>
      <c r="E134" s="200"/>
      <c r="F134" s="200"/>
    </row>
    <row r="135" spans="1:6" s="13" customFormat="1" ht="45" x14ac:dyDescent="0.25">
      <c r="A135" s="12" t="s">
        <v>12</v>
      </c>
      <c r="B135" s="50" t="s">
        <v>1106</v>
      </c>
      <c r="C135" s="4" t="s">
        <v>29</v>
      </c>
      <c r="D135" s="10">
        <v>275</v>
      </c>
      <c r="E135" s="10"/>
      <c r="F135" s="10"/>
    </row>
    <row r="136" spans="1:6" s="14" customFormat="1" x14ac:dyDescent="0.25">
      <c r="A136" s="17"/>
      <c r="B136" s="3"/>
      <c r="C136" s="9"/>
      <c r="D136" s="9"/>
      <c r="E136" s="200"/>
      <c r="F136" s="200" t="str">
        <f t="shared" ref="F136" si="1">IF(D136&gt;0,ROUND((E136*D136),2),"")</f>
        <v/>
      </c>
    </row>
    <row r="137" spans="1:6" s="13" customFormat="1" ht="126.75" customHeight="1" x14ac:dyDescent="0.25">
      <c r="A137" s="12" t="s">
        <v>13</v>
      </c>
      <c r="B137" s="50" t="s">
        <v>127</v>
      </c>
      <c r="C137" s="4" t="s">
        <v>29</v>
      </c>
      <c r="D137" s="10">
        <v>25.5</v>
      </c>
      <c r="E137" s="10"/>
      <c r="F137" s="10"/>
    </row>
    <row r="138" spans="1:6" s="14" customFormat="1" x14ac:dyDescent="0.25">
      <c r="A138" s="17"/>
      <c r="B138" s="3"/>
      <c r="C138" s="9"/>
      <c r="D138" s="9"/>
      <c r="E138" s="200"/>
      <c r="F138" s="200"/>
    </row>
    <row r="139" spans="1:6" s="13" customFormat="1" ht="105" x14ac:dyDescent="0.25">
      <c r="A139" s="12" t="s">
        <v>14</v>
      </c>
      <c r="B139" s="1" t="s">
        <v>123</v>
      </c>
      <c r="C139" s="96" t="s">
        <v>7</v>
      </c>
      <c r="D139" s="10">
        <v>2</v>
      </c>
      <c r="E139" s="10"/>
      <c r="F139" s="10"/>
    </row>
    <row r="140" spans="1:6" s="14" customFormat="1" x14ac:dyDescent="0.25">
      <c r="A140" s="17"/>
      <c r="B140" s="3"/>
      <c r="C140" s="9"/>
      <c r="D140" s="9"/>
      <c r="E140" s="200"/>
      <c r="F140" s="200" t="str">
        <f t="shared" ref="F140" si="2">IF(D140&gt;0,ROUND((E140*D140),2),"")</f>
        <v/>
      </c>
    </row>
    <row r="141" spans="1:6" s="13" customFormat="1" ht="45" x14ac:dyDescent="0.25">
      <c r="A141" s="12" t="s">
        <v>15</v>
      </c>
      <c r="B141" s="50" t="s">
        <v>839</v>
      </c>
      <c r="C141" s="4" t="s">
        <v>29</v>
      </c>
      <c r="D141" s="10">
        <v>78</v>
      </c>
      <c r="E141" s="10"/>
      <c r="F141" s="10"/>
    </row>
    <row r="142" spans="1:6" s="14" customFormat="1" x14ac:dyDescent="0.25">
      <c r="A142" s="17"/>
      <c r="B142" s="3"/>
      <c r="C142" s="9"/>
      <c r="D142" s="9"/>
      <c r="E142" s="200"/>
      <c r="F142" s="200" t="str">
        <f t="shared" ref="F142:F152" si="3">IF(D142&gt;0,ROUND((E142*D142),2),"")</f>
        <v/>
      </c>
    </row>
    <row r="143" spans="1:6" s="13" customFormat="1" ht="60" x14ac:dyDescent="0.25">
      <c r="A143" s="12" t="s">
        <v>16</v>
      </c>
      <c r="B143" s="1" t="s">
        <v>137</v>
      </c>
      <c r="C143" s="4" t="s">
        <v>29</v>
      </c>
      <c r="D143" s="10">
        <v>145</v>
      </c>
      <c r="E143" s="10"/>
      <c r="F143" s="10"/>
    </row>
    <row r="144" spans="1:6" s="14" customFormat="1" x14ac:dyDescent="0.25">
      <c r="A144" s="17"/>
      <c r="B144" s="3"/>
      <c r="C144" s="9"/>
      <c r="D144" s="9"/>
      <c r="E144" s="200"/>
      <c r="F144" s="200" t="str">
        <f t="shared" ref="F144" si="4">IF(D144&gt;0,ROUND((E144*D144),2),"")</f>
        <v/>
      </c>
    </row>
    <row r="145" spans="1:6" s="13" customFormat="1" ht="135" x14ac:dyDescent="0.25">
      <c r="A145" s="12" t="s">
        <v>17</v>
      </c>
      <c r="B145" s="1" t="s">
        <v>129</v>
      </c>
      <c r="C145" s="4" t="s">
        <v>29</v>
      </c>
      <c r="D145" s="10">
        <v>48</v>
      </c>
      <c r="E145" s="10"/>
      <c r="F145" s="10"/>
    </row>
    <row r="146" spans="1:6" s="14" customFormat="1" x14ac:dyDescent="0.25">
      <c r="A146" s="17"/>
      <c r="B146" s="3"/>
      <c r="C146" s="9"/>
      <c r="D146" s="9"/>
      <c r="E146" s="200"/>
      <c r="F146" s="200" t="str">
        <f t="shared" ref="F146" si="5">IF(D146&gt;0,ROUND((E146*D146),2),"")</f>
        <v/>
      </c>
    </row>
    <row r="147" spans="1:6" s="13" customFormat="1" ht="48" customHeight="1" x14ac:dyDescent="0.25">
      <c r="A147" s="12" t="s">
        <v>18</v>
      </c>
      <c r="B147" s="1" t="s">
        <v>130</v>
      </c>
      <c r="C147" s="4" t="s">
        <v>29</v>
      </c>
      <c r="D147" s="10">
        <v>145</v>
      </c>
      <c r="E147" s="10"/>
      <c r="F147" s="10"/>
    </row>
    <row r="148" spans="1:6" s="14" customFormat="1" x14ac:dyDescent="0.25">
      <c r="A148" s="17"/>
      <c r="B148" s="3"/>
      <c r="C148" s="9"/>
      <c r="D148" s="9"/>
      <c r="E148" s="200"/>
      <c r="F148" s="200" t="str">
        <f t="shared" ref="F148" si="6">IF(D148&gt;0,ROUND((E148*D148),2),"")</f>
        <v/>
      </c>
    </row>
    <row r="149" spans="1:6" s="13" customFormat="1" ht="45" x14ac:dyDescent="0.25">
      <c r="A149" s="12" t="s">
        <v>19</v>
      </c>
      <c r="B149" s="1" t="s">
        <v>131</v>
      </c>
      <c r="C149" s="4" t="s">
        <v>49</v>
      </c>
      <c r="D149" s="10">
        <v>35</v>
      </c>
      <c r="E149" s="10"/>
      <c r="F149" s="10"/>
    </row>
    <row r="150" spans="1:6" s="14" customFormat="1" x14ac:dyDescent="0.25">
      <c r="A150" s="17"/>
      <c r="B150" s="3"/>
      <c r="C150" s="9"/>
      <c r="D150" s="9"/>
      <c r="E150" s="200"/>
      <c r="F150" s="200" t="str">
        <f t="shared" ref="F150" si="7">IF(D150&gt;0,ROUND((E150*D150),2),"")</f>
        <v/>
      </c>
    </row>
    <row r="151" spans="1:6" s="13" customFormat="1" ht="91.5" customHeight="1" x14ac:dyDescent="0.25">
      <c r="A151" s="12" t="s">
        <v>40</v>
      </c>
      <c r="B151" s="1" t="s">
        <v>132</v>
      </c>
      <c r="C151" s="4" t="s">
        <v>29</v>
      </c>
      <c r="D151" s="10">
        <v>145</v>
      </c>
      <c r="E151" s="10"/>
      <c r="F151" s="10"/>
    </row>
    <row r="152" spans="1:6" s="14" customFormat="1" x14ac:dyDescent="0.25">
      <c r="A152" s="17"/>
      <c r="B152" s="3"/>
      <c r="C152" s="9"/>
      <c r="D152" s="9"/>
      <c r="E152" s="200"/>
      <c r="F152" s="200" t="str">
        <f t="shared" si="3"/>
        <v/>
      </c>
    </row>
    <row r="153" spans="1:6" s="13" customFormat="1" ht="135" x14ac:dyDescent="0.25">
      <c r="A153" s="12" t="s">
        <v>42</v>
      </c>
      <c r="B153" s="50" t="s">
        <v>128</v>
      </c>
      <c r="C153" s="4" t="s">
        <v>7</v>
      </c>
      <c r="D153" s="10">
        <v>1</v>
      </c>
      <c r="E153" s="10"/>
      <c r="F153" s="10"/>
    </row>
    <row r="154" spans="1:6" s="14" customFormat="1" x14ac:dyDescent="0.25">
      <c r="A154" s="17"/>
      <c r="B154" s="3"/>
      <c r="C154" s="9"/>
      <c r="D154" s="9"/>
      <c r="E154" s="200"/>
      <c r="F154" s="200"/>
    </row>
    <row r="155" spans="1:6" s="51" customFormat="1" ht="172.5" customHeight="1" x14ac:dyDescent="0.25">
      <c r="A155" s="49" t="s">
        <v>43</v>
      </c>
      <c r="B155" s="50" t="s">
        <v>145</v>
      </c>
      <c r="C155" s="4" t="s">
        <v>7</v>
      </c>
      <c r="D155" s="97">
        <v>10</v>
      </c>
      <c r="E155" s="97"/>
      <c r="F155" s="97"/>
    </row>
    <row r="156" spans="1:6" s="51" customFormat="1" x14ac:dyDescent="0.25">
      <c r="A156" s="49"/>
      <c r="B156" s="50"/>
      <c r="C156" s="4"/>
      <c r="D156" s="97"/>
      <c r="E156" s="97"/>
      <c r="F156" s="97"/>
    </row>
    <row r="157" spans="1:6" s="13" customFormat="1" ht="60" x14ac:dyDescent="0.25">
      <c r="A157" s="17" t="s">
        <v>44</v>
      </c>
      <c r="B157" s="1" t="s">
        <v>898</v>
      </c>
      <c r="C157" s="9" t="s">
        <v>29</v>
      </c>
      <c r="D157" s="211">
        <v>135</v>
      </c>
      <c r="E157" s="200"/>
      <c r="F157" s="200"/>
    </row>
    <row r="158" spans="1:6" s="14" customFormat="1" x14ac:dyDescent="0.25">
      <c r="A158" s="17"/>
      <c r="B158" s="3"/>
      <c r="C158" s="9"/>
      <c r="D158" s="9"/>
      <c r="E158" s="200"/>
      <c r="F158" s="200"/>
    </row>
    <row r="159" spans="1:6" s="13" customFormat="1" x14ac:dyDescent="0.25">
      <c r="A159" s="12" t="s">
        <v>45</v>
      </c>
      <c r="B159" s="1" t="s">
        <v>22</v>
      </c>
      <c r="C159" s="19" t="s">
        <v>689</v>
      </c>
      <c r="D159" s="137">
        <v>0.1</v>
      </c>
      <c r="E159" s="200"/>
      <c r="F159" s="97"/>
    </row>
    <row r="160" spans="1:6" s="13" customFormat="1" x14ac:dyDescent="0.25">
      <c r="A160" s="17"/>
      <c r="B160" s="3"/>
      <c r="C160" s="9"/>
      <c r="D160" s="9"/>
      <c r="E160" s="200"/>
      <c r="F160" s="200"/>
    </row>
    <row r="161" spans="1:8" s="13" customFormat="1" x14ac:dyDescent="0.25">
      <c r="A161" s="47"/>
      <c r="B161" s="160" t="s">
        <v>840</v>
      </c>
      <c r="C161" s="160"/>
      <c r="D161" s="160"/>
      <c r="E161" s="201"/>
      <c r="F161" s="202"/>
    </row>
    <row r="162" spans="1:8" s="13" customFormat="1" x14ac:dyDescent="0.25">
      <c r="A162" s="185"/>
      <c r="B162" s="186"/>
      <c r="C162" s="186"/>
      <c r="D162" s="186"/>
      <c r="E162" s="204"/>
      <c r="F162" s="204"/>
    </row>
    <row r="163" spans="1:8" s="13" customFormat="1" x14ac:dyDescent="0.25">
      <c r="A163" s="185"/>
      <c r="B163" s="186"/>
      <c r="C163" s="186"/>
      <c r="D163" s="186"/>
      <c r="E163" s="204"/>
      <c r="F163" s="204"/>
    </row>
    <row r="164" spans="1:8" s="13" customFormat="1" x14ac:dyDescent="0.25">
      <c r="A164" s="37" t="s">
        <v>31</v>
      </c>
      <c r="B164" s="38" t="s">
        <v>842</v>
      </c>
      <c r="C164" s="5"/>
      <c r="D164" s="5"/>
      <c r="E164" s="196"/>
      <c r="F164" s="40"/>
    </row>
    <row r="165" spans="1:8" s="13" customFormat="1" x14ac:dyDescent="0.25">
      <c r="A165" s="187"/>
      <c r="B165" s="187"/>
      <c r="C165" s="4"/>
      <c r="D165" s="32"/>
      <c r="E165" s="10"/>
      <c r="F165" s="10"/>
      <c r="H165" s="58"/>
    </row>
    <row r="166" spans="1:8" s="13" customFormat="1" ht="45" x14ac:dyDescent="0.25">
      <c r="A166" s="168">
        <v>1</v>
      </c>
      <c r="B166" s="181" t="s">
        <v>861</v>
      </c>
      <c r="C166" s="182" t="s">
        <v>29</v>
      </c>
      <c r="D166" s="189">
        <f>9+11</f>
        <v>20</v>
      </c>
      <c r="E166" s="169"/>
      <c r="F166" s="188"/>
    </row>
    <row r="167" spans="1:8" s="13" customFormat="1" x14ac:dyDescent="0.25">
      <c r="A167" s="168"/>
      <c r="B167" s="181"/>
      <c r="C167" s="182"/>
      <c r="D167" s="189"/>
      <c r="E167" s="169"/>
      <c r="F167" s="188"/>
    </row>
    <row r="168" spans="1:8" s="13" customFormat="1" ht="30" x14ac:dyDescent="0.25">
      <c r="A168" s="168" t="s">
        <v>12</v>
      </c>
      <c r="B168" s="181" t="s">
        <v>860</v>
      </c>
      <c r="C168" s="182" t="s">
        <v>29</v>
      </c>
      <c r="D168" s="189">
        <v>17</v>
      </c>
      <c r="E168" s="169"/>
      <c r="F168" s="188"/>
    </row>
    <row r="169" spans="1:8" s="13" customFormat="1" x14ac:dyDescent="0.25">
      <c r="A169" s="168"/>
      <c r="B169" s="181"/>
      <c r="C169" s="182"/>
      <c r="D169" s="189"/>
      <c r="E169" s="169"/>
      <c r="F169" s="188"/>
    </row>
    <row r="170" spans="1:8" s="13" customFormat="1" ht="45" x14ac:dyDescent="0.25">
      <c r="A170" s="168" t="s">
        <v>13</v>
      </c>
      <c r="B170" s="1" t="s">
        <v>140</v>
      </c>
      <c r="C170" s="4" t="s">
        <v>687</v>
      </c>
      <c r="D170" s="10">
        <v>56</v>
      </c>
      <c r="E170" s="10"/>
      <c r="F170" s="10"/>
    </row>
    <row r="171" spans="1:8" s="13" customFormat="1" x14ac:dyDescent="0.25">
      <c r="A171" s="168"/>
      <c r="B171" s="181"/>
      <c r="C171" s="182"/>
      <c r="D171" s="189"/>
      <c r="E171" s="169"/>
      <c r="F171" s="188"/>
    </row>
    <row r="172" spans="1:8" s="13" customFormat="1" ht="60" x14ac:dyDescent="0.25">
      <c r="A172" s="168" t="s">
        <v>14</v>
      </c>
      <c r="B172" s="190" t="s">
        <v>863</v>
      </c>
      <c r="C172" s="182" t="s">
        <v>29</v>
      </c>
      <c r="D172" s="189">
        <f>355+50</f>
        <v>405</v>
      </c>
      <c r="E172" s="169"/>
      <c r="F172" s="188"/>
    </row>
    <row r="173" spans="1:8" s="13" customFormat="1" x14ac:dyDescent="0.25">
      <c r="A173" s="168"/>
      <c r="B173" s="190"/>
      <c r="C173" s="182"/>
      <c r="D173" s="189"/>
      <c r="E173" s="169"/>
      <c r="F173" s="188"/>
    </row>
    <row r="174" spans="1:8" s="13" customFormat="1" ht="60" x14ac:dyDescent="0.25">
      <c r="A174" s="168" t="s">
        <v>15</v>
      </c>
      <c r="B174" s="372" t="s">
        <v>864</v>
      </c>
      <c r="C174" s="182" t="s">
        <v>29</v>
      </c>
      <c r="D174" s="189">
        <v>26</v>
      </c>
      <c r="E174" s="169"/>
      <c r="F174" s="188"/>
    </row>
    <row r="175" spans="1:8" s="13" customFormat="1" x14ac:dyDescent="0.25">
      <c r="A175" s="168"/>
      <c r="B175" s="190"/>
      <c r="C175" s="182"/>
      <c r="D175" s="189"/>
      <c r="E175" s="169"/>
      <c r="F175" s="188"/>
    </row>
    <row r="176" spans="1:8" s="13" customFormat="1" ht="45" x14ac:dyDescent="0.25">
      <c r="A176" s="168" t="s">
        <v>16</v>
      </c>
      <c r="B176" s="181" t="s">
        <v>843</v>
      </c>
      <c r="C176" s="182" t="s">
        <v>29</v>
      </c>
      <c r="D176" s="189">
        <v>68</v>
      </c>
      <c r="E176" s="169"/>
      <c r="F176" s="188"/>
    </row>
    <row r="177" spans="1:8" s="13" customFormat="1" x14ac:dyDescent="0.25">
      <c r="A177" s="168"/>
      <c r="B177" s="181"/>
      <c r="C177" s="182"/>
      <c r="D177" s="189"/>
      <c r="E177" s="169"/>
      <c r="F177" s="188"/>
    </row>
    <row r="178" spans="1:8" s="13" customFormat="1" ht="45" x14ac:dyDescent="0.25">
      <c r="A178" s="168" t="s">
        <v>17</v>
      </c>
      <c r="B178" s="181" t="s">
        <v>844</v>
      </c>
      <c r="C178" s="182" t="s">
        <v>29</v>
      </c>
      <c r="D178" s="189">
        <f>1.7+13</f>
        <v>14.7</v>
      </c>
      <c r="E178" s="169"/>
      <c r="F178" s="188"/>
    </row>
    <row r="179" spans="1:8" s="13" customFormat="1" x14ac:dyDescent="0.25">
      <c r="A179" s="168"/>
      <c r="B179" s="181"/>
      <c r="C179" s="182"/>
      <c r="D179" s="189"/>
      <c r="E179" s="169"/>
      <c r="F179" s="188"/>
    </row>
    <row r="180" spans="1:8" s="13" customFormat="1" ht="30" x14ac:dyDescent="0.25">
      <c r="A180" s="168" t="s">
        <v>18</v>
      </c>
      <c r="B180" s="181" t="s">
        <v>765</v>
      </c>
      <c r="C180" s="182" t="s">
        <v>687</v>
      </c>
      <c r="D180" s="189">
        <v>160</v>
      </c>
      <c r="E180" s="169"/>
      <c r="F180" s="188"/>
    </row>
    <row r="181" spans="1:8" s="13" customFormat="1" x14ac:dyDescent="0.25">
      <c r="A181" s="168"/>
      <c r="E181" s="177"/>
      <c r="F181" s="177"/>
    </row>
    <row r="182" spans="1:8" s="13" customFormat="1" ht="30" x14ac:dyDescent="0.25">
      <c r="A182" s="168" t="s">
        <v>19</v>
      </c>
      <c r="B182" s="181" t="s">
        <v>845</v>
      </c>
      <c r="C182" s="182"/>
      <c r="D182" s="189"/>
      <c r="E182" s="169"/>
      <c r="F182" s="188"/>
    </row>
    <row r="183" spans="1:8" s="13" customFormat="1" x14ac:dyDescent="0.25">
      <c r="A183" s="168" t="s">
        <v>846</v>
      </c>
      <c r="B183" s="373" t="s">
        <v>847</v>
      </c>
      <c r="C183" s="182" t="s">
        <v>7</v>
      </c>
      <c r="D183" s="189">
        <v>1</v>
      </c>
      <c r="E183" s="169"/>
      <c r="F183" s="188"/>
    </row>
    <row r="184" spans="1:8" s="13" customFormat="1" x14ac:dyDescent="0.25">
      <c r="A184" s="183" t="s">
        <v>848</v>
      </c>
      <c r="B184" s="374" t="s">
        <v>849</v>
      </c>
      <c r="C184" s="375" t="s">
        <v>7</v>
      </c>
      <c r="D184" s="376">
        <v>2</v>
      </c>
      <c r="E184" s="191"/>
      <c r="F184" s="192"/>
      <c r="G184" s="42"/>
    </row>
    <row r="185" spans="1:8" s="13" customFormat="1" x14ac:dyDescent="0.25">
      <c r="A185" s="184" t="s">
        <v>850</v>
      </c>
      <c r="B185" s="377" t="s">
        <v>851</v>
      </c>
      <c r="C185" s="378" t="s">
        <v>7</v>
      </c>
      <c r="D185" s="379">
        <v>2</v>
      </c>
      <c r="E185" s="193"/>
      <c r="F185" s="193"/>
      <c r="G185" s="42"/>
    </row>
    <row r="186" spans="1:8" s="13" customFormat="1" x14ac:dyDescent="0.25">
      <c r="A186" s="184"/>
      <c r="B186" s="377"/>
      <c r="C186" s="378"/>
      <c r="D186" s="379"/>
      <c r="E186" s="193"/>
      <c r="F186" s="193"/>
    </row>
    <row r="187" spans="1:8" s="13" customFormat="1" x14ac:dyDescent="0.25">
      <c r="A187" s="12" t="s">
        <v>40</v>
      </c>
      <c r="B187" s="1" t="s">
        <v>22</v>
      </c>
      <c r="C187" s="19" t="s">
        <v>689</v>
      </c>
      <c r="D187" s="137">
        <v>0.1</v>
      </c>
      <c r="E187" s="177"/>
      <c r="F187" s="177"/>
    </row>
    <row r="188" spans="1:8" s="13" customFormat="1" x14ac:dyDescent="0.25">
      <c r="A188" s="47"/>
      <c r="B188" s="160" t="s">
        <v>852</v>
      </c>
      <c r="C188" s="160"/>
      <c r="D188" s="160"/>
      <c r="E188" s="201"/>
      <c r="F188" s="202"/>
    </row>
    <row r="189" spans="1:8" s="13" customFormat="1" x14ac:dyDescent="0.25">
      <c r="A189" s="185"/>
      <c r="B189" s="186"/>
      <c r="C189" s="186"/>
      <c r="D189" s="186"/>
      <c r="E189" s="204"/>
      <c r="F189" s="204"/>
    </row>
    <row r="190" spans="1:8" x14ac:dyDescent="0.25">
      <c r="B190" s="46"/>
      <c r="C190" s="4"/>
      <c r="D190" s="10"/>
    </row>
    <row r="191" spans="1:8" s="13" customFormat="1" x14ac:dyDescent="0.25">
      <c r="A191" s="37" t="s">
        <v>32</v>
      </c>
      <c r="B191" s="38" t="s">
        <v>38</v>
      </c>
      <c r="C191" s="5"/>
      <c r="D191" s="5"/>
      <c r="E191" s="196"/>
      <c r="F191" s="40"/>
    </row>
    <row r="192" spans="1:8" s="13" customFormat="1" x14ac:dyDescent="0.25">
      <c r="A192" s="15"/>
      <c r="B192" s="2"/>
      <c r="C192" s="94"/>
      <c r="D192" s="94"/>
      <c r="E192" s="199"/>
      <c r="F192" s="199"/>
      <c r="G192" s="58"/>
      <c r="H192" s="194"/>
    </row>
    <row r="193" spans="1:8" s="13" customFormat="1" ht="45" x14ac:dyDescent="0.25">
      <c r="A193" s="17" t="s">
        <v>27</v>
      </c>
      <c r="B193" s="166" t="s">
        <v>800</v>
      </c>
      <c r="C193" s="167" t="s">
        <v>26</v>
      </c>
      <c r="D193" s="9">
        <f>4+3+2+2</f>
        <v>11</v>
      </c>
      <c r="E193" s="200"/>
      <c r="F193" s="200"/>
    </row>
    <row r="194" spans="1:8" s="13" customFormat="1" x14ac:dyDescent="0.25">
      <c r="A194" s="17"/>
      <c r="B194" s="166"/>
      <c r="C194" s="167"/>
      <c r="D194" s="9"/>
      <c r="E194" s="200"/>
      <c r="F194" s="200"/>
      <c r="H194" s="194"/>
    </row>
    <row r="195" spans="1:8" s="13" customFormat="1" ht="90" x14ac:dyDescent="0.25">
      <c r="A195" s="17" t="s">
        <v>12</v>
      </c>
      <c r="B195" s="166" t="s">
        <v>854</v>
      </c>
      <c r="C195" s="167" t="s">
        <v>26</v>
      </c>
      <c r="D195" s="9">
        <f>11+8+7+6</f>
        <v>32</v>
      </c>
      <c r="E195" s="200"/>
      <c r="F195" s="200"/>
    </row>
    <row r="196" spans="1:8" s="13" customFormat="1" x14ac:dyDescent="0.25">
      <c r="A196" s="17"/>
      <c r="B196" s="166"/>
      <c r="C196" s="167"/>
      <c r="D196" s="9"/>
      <c r="E196" s="200"/>
      <c r="F196" s="200"/>
    </row>
    <row r="197" spans="1:8" s="13" customFormat="1" ht="60" x14ac:dyDescent="0.25">
      <c r="A197" s="17" t="s">
        <v>13</v>
      </c>
      <c r="B197" s="166" t="s">
        <v>853</v>
      </c>
      <c r="C197" s="167" t="s">
        <v>26</v>
      </c>
      <c r="D197" s="9">
        <v>5</v>
      </c>
      <c r="E197" s="200"/>
      <c r="F197" s="200"/>
    </row>
    <row r="198" spans="1:8" s="13" customFormat="1" x14ac:dyDescent="0.25">
      <c r="A198" s="17"/>
      <c r="B198" s="166"/>
      <c r="C198" s="167"/>
      <c r="D198" s="9"/>
      <c r="E198" s="200"/>
      <c r="F198" s="200"/>
      <c r="H198" s="194"/>
    </row>
    <row r="199" spans="1:8" s="13" customFormat="1" ht="75" x14ac:dyDescent="0.25">
      <c r="A199" s="17" t="s">
        <v>14</v>
      </c>
      <c r="B199" s="166" t="s">
        <v>855</v>
      </c>
      <c r="C199" s="167" t="s">
        <v>26</v>
      </c>
      <c r="D199" s="9">
        <f>35+14+2+1.5</f>
        <v>52.5</v>
      </c>
      <c r="E199" s="200"/>
      <c r="F199" s="200"/>
    </row>
    <row r="200" spans="1:8" s="13" customFormat="1" x14ac:dyDescent="0.25">
      <c r="A200" s="17"/>
      <c r="B200" s="166"/>
      <c r="C200" s="167"/>
      <c r="D200" s="9"/>
      <c r="E200" s="200"/>
      <c r="F200" s="200"/>
    </row>
    <row r="201" spans="1:8" s="13" customFormat="1" ht="60" x14ac:dyDescent="0.25">
      <c r="A201" s="17" t="s">
        <v>15</v>
      </c>
      <c r="B201" s="166" t="s">
        <v>856</v>
      </c>
      <c r="C201" s="167" t="s">
        <v>26</v>
      </c>
      <c r="D201" s="9">
        <v>20</v>
      </c>
      <c r="E201" s="200"/>
      <c r="F201" s="200"/>
    </row>
    <row r="202" spans="1:8" s="13" customFormat="1" x14ac:dyDescent="0.25">
      <c r="A202" s="17"/>
      <c r="B202" s="166"/>
      <c r="C202" s="167"/>
      <c r="D202" s="9"/>
      <c r="E202" s="200"/>
      <c r="F202" s="200"/>
    </row>
    <row r="203" spans="1:8" s="13" customFormat="1" ht="60" x14ac:dyDescent="0.25">
      <c r="A203" s="17" t="s">
        <v>16</v>
      </c>
      <c r="B203" s="166" t="s">
        <v>859</v>
      </c>
      <c r="C203" s="167" t="s">
        <v>26</v>
      </c>
      <c r="D203" s="9">
        <v>1</v>
      </c>
      <c r="E203" s="200"/>
      <c r="F203" s="200"/>
    </row>
    <row r="204" spans="1:8" s="13" customFormat="1" x14ac:dyDescent="0.25">
      <c r="A204" s="17"/>
      <c r="B204" s="166"/>
      <c r="C204" s="167"/>
      <c r="D204" s="9"/>
      <c r="E204" s="200"/>
      <c r="F204" s="200"/>
    </row>
    <row r="205" spans="1:8" s="13" customFormat="1" ht="45" x14ac:dyDescent="0.25">
      <c r="A205" s="17" t="s">
        <v>17</v>
      </c>
      <c r="B205" s="340" t="s">
        <v>760</v>
      </c>
      <c r="C205" s="167" t="s">
        <v>280</v>
      </c>
      <c r="D205" s="9">
        <f>2164+450+350</f>
        <v>2964</v>
      </c>
      <c r="E205" s="200"/>
      <c r="F205" s="200"/>
    </row>
    <row r="206" spans="1:8" s="13" customFormat="1" x14ac:dyDescent="0.25">
      <c r="A206" s="17"/>
      <c r="B206" s="166"/>
      <c r="C206" s="167"/>
      <c r="D206" s="9"/>
      <c r="E206" s="200"/>
      <c r="F206" s="200"/>
    </row>
    <row r="207" spans="1:8" s="13" customFormat="1" ht="45" x14ac:dyDescent="0.25">
      <c r="A207" s="17" t="s">
        <v>18</v>
      </c>
      <c r="B207" s="340" t="s">
        <v>761</v>
      </c>
      <c r="C207" s="167" t="s">
        <v>280</v>
      </c>
      <c r="D207" s="9">
        <f>2292+480</f>
        <v>2772</v>
      </c>
      <c r="E207" s="200"/>
      <c r="F207" s="200"/>
    </row>
    <row r="208" spans="1:8" s="13" customFormat="1" x14ac:dyDescent="0.25">
      <c r="A208" s="17"/>
      <c r="B208" s="166"/>
      <c r="C208" s="167"/>
      <c r="D208" s="9"/>
      <c r="E208" s="200"/>
      <c r="F208" s="200"/>
    </row>
    <row r="209" spans="1:6" s="13" customFormat="1" ht="30" x14ac:dyDescent="0.25">
      <c r="A209" s="17" t="s">
        <v>19</v>
      </c>
      <c r="B209" s="179" t="s">
        <v>762</v>
      </c>
      <c r="C209" s="167" t="s">
        <v>280</v>
      </c>
      <c r="D209" s="9">
        <f>4320+540+350</f>
        <v>5210</v>
      </c>
      <c r="E209" s="200"/>
      <c r="F209" s="200"/>
    </row>
    <row r="210" spans="1:6" s="13" customFormat="1" x14ac:dyDescent="0.25">
      <c r="A210" s="17"/>
      <c r="B210" s="179"/>
      <c r="C210" s="167"/>
      <c r="D210" s="9"/>
      <c r="E210" s="200"/>
      <c r="F210" s="200"/>
    </row>
    <row r="211" spans="1:6" s="13" customFormat="1" ht="45" x14ac:dyDescent="0.25">
      <c r="A211" s="17" t="s">
        <v>40</v>
      </c>
      <c r="B211" s="166" t="s">
        <v>858</v>
      </c>
      <c r="C211" s="167" t="s">
        <v>29</v>
      </c>
      <c r="D211" s="9">
        <v>18</v>
      </c>
      <c r="E211" s="200"/>
      <c r="F211" s="200"/>
    </row>
    <row r="212" spans="1:6" s="13" customFormat="1" x14ac:dyDescent="0.25">
      <c r="A212" s="17"/>
      <c r="B212" s="166"/>
      <c r="C212" s="167"/>
      <c r="D212" s="9"/>
      <c r="E212" s="200"/>
      <c r="F212" s="200"/>
    </row>
    <row r="213" spans="1:6" s="13" customFormat="1" ht="45" x14ac:dyDescent="0.25">
      <c r="A213" s="17" t="s">
        <v>42</v>
      </c>
      <c r="B213" s="166" t="s">
        <v>857</v>
      </c>
      <c r="C213" s="167" t="s">
        <v>29</v>
      </c>
      <c r="D213" s="9">
        <v>40</v>
      </c>
      <c r="E213" s="200"/>
      <c r="F213" s="200"/>
    </row>
    <row r="214" spans="1:6" s="13" customFormat="1" x14ac:dyDescent="0.25">
      <c r="A214" s="17"/>
      <c r="B214" s="166"/>
      <c r="C214" s="167"/>
      <c r="D214" s="9"/>
      <c r="E214" s="200"/>
      <c r="F214" s="200"/>
    </row>
    <row r="215" spans="1:6" s="13" customFormat="1" ht="90" x14ac:dyDescent="0.25">
      <c r="A215" s="17" t="s">
        <v>43</v>
      </c>
      <c r="B215" s="335" t="s">
        <v>889</v>
      </c>
      <c r="C215" s="336" t="s">
        <v>29</v>
      </c>
      <c r="D215" s="9">
        <v>105</v>
      </c>
      <c r="E215" s="200"/>
      <c r="F215" s="200"/>
    </row>
    <row r="216" spans="1:6" s="13" customFormat="1" x14ac:dyDescent="0.25">
      <c r="A216" s="17"/>
      <c r="B216" s="380"/>
      <c r="C216" s="381"/>
      <c r="D216" s="9"/>
      <c r="E216" s="200"/>
      <c r="F216" s="200"/>
    </row>
    <row r="217" spans="1:6" s="13" customFormat="1" x14ac:dyDescent="0.25">
      <c r="A217" s="12" t="s">
        <v>44</v>
      </c>
      <c r="B217" s="1" t="s">
        <v>22</v>
      </c>
      <c r="C217" s="19" t="s">
        <v>689</v>
      </c>
      <c r="D217" s="137">
        <v>0.1</v>
      </c>
      <c r="E217" s="177"/>
      <c r="F217" s="177"/>
    </row>
    <row r="218" spans="1:6" s="13" customFormat="1" x14ac:dyDescent="0.25">
      <c r="A218" s="47"/>
      <c r="B218" s="160" t="s">
        <v>841</v>
      </c>
      <c r="C218" s="160"/>
      <c r="D218" s="160"/>
      <c r="E218" s="201"/>
      <c r="F218" s="202"/>
    </row>
    <row r="219" spans="1:6" s="13" customFormat="1" x14ac:dyDescent="0.25">
      <c r="A219" s="12"/>
      <c r="B219" s="46"/>
      <c r="C219" s="4"/>
      <c r="D219" s="10"/>
      <c r="E219" s="10"/>
      <c r="F219" s="10"/>
    </row>
    <row r="220" spans="1:6" x14ac:dyDescent="0.25">
      <c r="B220" s="46"/>
      <c r="C220" s="4"/>
      <c r="D220" s="10"/>
    </row>
    <row r="221" spans="1:6" s="13" customFormat="1" x14ac:dyDescent="0.25">
      <c r="A221" s="37" t="s">
        <v>34</v>
      </c>
      <c r="B221" s="38" t="s">
        <v>47</v>
      </c>
      <c r="C221" s="5"/>
      <c r="D221" s="5"/>
      <c r="E221" s="196"/>
      <c r="F221" s="40"/>
    </row>
    <row r="222" spans="1:6" s="13" customFormat="1" x14ac:dyDescent="0.25">
      <c r="A222" s="15"/>
      <c r="B222" s="2"/>
      <c r="C222" s="94"/>
      <c r="D222" s="94"/>
      <c r="E222" s="199"/>
      <c r="F222" s="199"/>
    </row>
    <row r="223" spans="1:6" s="13" customFormat="1" ht="105" x14ac:dyDescent="0.25">
      <c r="A223" s="168">
        <v>1</v>
      </c>
      <c r="B223" s="166" t="s">
        <v>773</v>
      </c>
      <c r="C223" s="167" t="s">
        <v>29</v>
      </c>
      <c r="D223" s="382">
        <v>105</v>
      </c>
      <c r="E223" s="200"/>
      <c r="F223" s="200"/>
    </row>
    <row r="224" spans="1:6" s="13" customFormat="1" x14ac:dyDescent="0.25">
      <c r="A224" s="168"/>
      <c r="B224" s="166"/>
      <c r="C224" s="167"/>
      <c r="D224" s="180"/>
      <c r="E224" s="200"/>
      <c r="F224" s="200"/>
    </row>
    <row r="225" spans="1:6" s="13" customFormat="1" ht="75" x14ac:dyDescent="0.25">
      <c r="A225" s="168" t="s">
        <v>12</v>
      </c>
      <c r="B225" s="166" t="s">
        <v>774</v>
      </c>
      <c r="C225" s="167" t="s">
        <v>29</v>
      </c>
      <c r="D225" s="180">
        <v>247</v>
      </c>
      <c r="E225" s="200"/>
      <c r="F225" s="200"/>
    </row>
    <row r="226" spans="1:6" s="13" customFormat="1" x14ac:dyDescent="0.25">
      <c r="A226" s="168"/>
      <c r="B226" s="166"/>
      <c r="C226" s="167"/>
      <c r="D226" s="180"/>
      <c r="E226" s="200"/>
      <c r="F226" s="200"/>
    </row>
    <row r="227" spans="1:6" s="13" customFormat="1" ht="48.75" customHeight="1" x14ac:dyDescent="0.25">
      <c r="A227" s="168" t="s">
        <v>13</v>
      </c>
      <c r="B227" s="166" t="s">
        <v>775</v>
      </c>
      <c r="C227" s="167" t="s">
        <v>29</v>
      </c>
      <c r="D227" s="180">
        <v>25</v>
      </c>
      <c r="E227" s="200"/>
      <c r="F227" s="200"/>
    </row>
    <row r="228" spans="1:6" s="13" customFormat="1" x14ac:dyDescent="0.25">
      <c r="A228" s="168"/>
      <c r="B228" s="166"/>
      <c r="C228" s="167"/>
      <c r="D228" s="180"/>
      <c r="E228" s="200"/>
      <c r="F228" s="200"/>
    </row>
    <row r="229" spans="1:6" s="13" customFormat="1" ht="45" x14ac:dyDescent="0.25">
      <c r="A229" s="168" t="s">
        <v>14</v>
      </c>
      <c r="B229" s="166" t="s">
        <v>776</v>
      </c>
      <c r="C229" s="167" t="s">
        <v>7</v>
      </c>
      <c r="D229" s="180">
        <v>25</v>
      </c>
      <c r="E229" s="200"/>
      <c r="F229" s="200"/>
    </row>
    <row r="230" spans="1:6" s="13" customFormat="1" x14ac:dyDescent="0.25">
      <c r="A230" s="168"/>
      <c r="B230" s="32"/>
      <c r="C230" s="32"/>
      <c r="D230" s="180"/>
      <c r="E230" s="200"/>
      <c r="F230" s="200"/>
    </row>
    <row r="231" spans="1:6" s="13" customFormat="1" ht="60" x14ac:dyDescent="0.25">
      <c r="A231" s="168" t="s">
        <v>15</v>
      </c>
      <c r="B231" s="181" t="s">
        <v>1168</v>
      </c>
      <c r="C231" s="460" t="s">
        <v>29</v>
      </c>
      <c r="D231" s="180">
        <f>227+55</f>
        <v>282</v>
      </c>
      <c r="E231" s="200"/>
      <c r="F231" s="200"/>
    </row>
    <row r="232" spans="1:6" s="13" customFormat="1" ht="16.5" customHeight="1" x14ac:dyDescent="0.25">
      <c r="A232" s="168"/>
      <c r="B232" s="181"/>
      <c r="C232" s="460"/>
      <c r="D232" s="180"/>
      <c r="E232" s="200"/>
      <c r="F232" s="200"/>
    </row>
    <row r="233" spans="1:6" s="13" customFormat="1" ht="63.75" customHeight="1" x14ac:dyDescent="0.25">
      <c r="A233" s="168" t="s">
        <v>16</v>
      </c>
      <c r="B233" s="181" t="s">
        <v>1169</v>
      </c>
      <c r="C233" s="460" t="s">
        <v>29</v>
      </c>
      <c r="D233" s="180">
        <v>86</v>
      </c>
      <c r="E233" s="200"/>
      <c r="F233" s="200"/>
    </row>
    <row r="234" spans="1:6" s="13" customFormat="1" x14ac:dyDescent="0.25">
      <c r="A234" s="168"/>
      <c r="B234" s="166"/>
      <c r="C234" s="167"/>
      <c r="D234" s="180"/>
      <c r="E234" s="200"/>
      <c r="F234" s="200"/>
    </row>
    <row r="235" spans="1:6" s="13" customFormat="1" ht="46.5" customHeight="1" x14ac:dyDescent="0.25">
      <c r="A235" s="168" t="s">
        <v>17</v>
      </c>
      <c r="B235" s="166" t="s">
        <v>801</v>
      </c>
      <c r="C235" s="167" t="s">
        <v>29</v>
      </c>
      <c r="D235" s="180">
        <v>35</v>
      </c>
      <c r="E235" s="200"/>
      <c r="F235" s="200"/>
    </row>
    <row r="236" spans="1:6" s="13" customFormat="1" x14ac:dyDescent="0.25">
      <c r="A236" s="168"/>
      <c r="B236" s="166"/>
      <c r="C236" s="167"/>
      <c r="D236" s="180"/>
      <c r="E236" s="200"/>
      <c r="F236" s="200"/>
    </row>
    <row r="237" spans="1:6" s="13" customFormat="1" ht="60" x14ac:dyDescent="0.25">
      <c r="A237" s="168" t="s">
        <v>18</v>
      </c>
      <c r="B237" s="166" t="s">
        <v>862</v>
      </c>
      <c r="C237" s="167" t="s">
        <v>29</v>
      </c>
      <c r="D237" s="180">
        <f>21+12</f>
        <v>33</v>
      </c>
      <c r="E237" s="200"/>
      <c r="F237" s="200"/>
    </row>
    <row r="238" spans="1:6" s="13" customFormat="1" x14ac:dyDescent="0.25">
      <c r="A238" s="168"/>
      <c r="B238" s="166"/>
      <c r="C238" s="167"/>
      <c r="D238" s="180"/>
      <c r="E238" s="200"/>
      <c r="F238" s="200"/>
    </row>
    <row r="239" spans="1:6" s="13" customFormat="1" ht="30" x14ac:dyDescent="0.25">
      <c r="A239" s="168" t="s">
        <v>19</v>
      </c>
      <c r="B239" s="166" t="s">
        <v>778</v>
      </c>
      <c r="C239" s="167" t="s">
        <v>29</v>
      </c>
      <c r="D239" s="180">
        <v>335</v>
      </c>
      <c r="E239" s="200"/>
      <c r="F239" s="200"/>
    </row>
    <row r="240" spans="1:6" s="13" customFormat="1" x14ac:dyDescent="0.25">
      <c r="E240" s="200"/>
      <c r="F240" s="200"/>
    </row>
    <row r="241" spans="1:6" s="13" customFormat="1" ht="60" x14ac:dyDescent="0.25">
      <c r="A241" s="168" t="s">
        <v>40</v>
      </c>
      <c r="B241" s="181" t="s">
        <v>1170</v>
      </c>
      <c r="C241" s="182" t="s">
        <v>29</v>
      </c>
      <c r="D241" s="211">
        <v>38</v>
      </c>
      <c r="E241" s="200"/>
      <c r="F241" s="200"/>
    </row>
    <row r="242" spans="1:6" s="13" customFormat="1" x14ac:dyDescent="0.25">
      <c r="A242" s="168"/>
      <c r="B242" s="166"/>
      <c r="C242" s="167"/>
      <c r="D242" s="180"/>
      <c r="E242" s="200"/>
      <c r="F242" s="200"/>
    </row>
    <row r="243" spans="1:6" s="13" customFormat="1" ht="45" x14ac:dyDescent="0.25">
      <c r="A243" s="168" t="s">
        <v>42</v>
      </c>
      <c r="B243" s="166" t="s">
        <v>779</v>
      </c>
      <c r="C243" s="167" t="s">
        <v>7</v>
      </c>
      <c r="D243" s="180">
        <v>25</v>
      </c>
      <c r="E243" s="200"/>
      <c r="F243" s="200"/>
    </row>
    <row r="244" spans="1:6" s="13" customFormat="1" x14ac:dyDescent="0.25">
      <c r="A244" s="168"/>
      <c r="B244" s="166"/>
      <c r="C244" s="167"/>
      <c r="D244" s="180"/>
      <c r="E244" s="200"/>
      <c r="F244" s="200"/>
    </row>
    <row r="245" spans="1:6" s="13" customFormat="1" ht="171.75" customHeight="1" x14ac:dyDescent="0.25">
      <c r="A245" s="15" t="s">
        <v>43</v>
      </c>
      <c r="B245" s="170" t="s">
        <v>780</v>
      </c>
      <c r="C245" s="9" t="s">
        <v>687</v>
      </c>
      <c r="D245" s="180">
        <v>26</v>
      </c>
      <c r="E245" s="200"/>
      <c r="F245" s="200"/>
    </row>
    <row r="246" spans="1:6" s="13" customFormat="1" x14ac:dyDescent="0.25">
      <c r="A246" s="17"/>
      <c r="B246" s="170"/>
      <c r="C246" s="9"/>
      <c r="D246" s="180"/>
      <c r="E246" s="200"/>
      <c r="F246" s="200"/>
    </row>
    <row r="247" spans="1:6" s="13" customFormat="1" ht="75" x14ac:dyDescent="0.25">
      <c r="A247" s="17" t="s">
        <v>44</v>
      </c>
      <c r="B247" s="166" t="s">
        <v>802</v>
      </c>
      <c r="C247" s="167" t="s">
        <v>29</v>
      </c>
      <c r="D247" s="169">
        <v>28</v>
      </c>
      <c r="E247" s="200"/>
      <c r="F247" s="200"/>
    </row>
    <row r="248" spans="1:6" s="13" customFormat="1" x14ac:dyDescent="0.25">
      <c r="A248" s="17"/>
      <c r="B248" s="380"/>
      <c r="C248" s="381"/>
      <c r="D248" s="193"/>
      <c r="E248" s="200"/>
      <c r="F248" s="200"/>
    </row>
    <row r="249" spans="1:6" s="13" customFormat="1" ht="60" x14ac:dyDescent="0.25">
      <c r="A249" s="17" t="s">
        <v>45</v>
      </c>
      <c r="B249" s="380" t="s">
        <v>803</v>
      </c>
      <c r="C249" s="381" t="s">
        <v>687</v>
      </c>
      <c r="D249" s="193">
        <v>64</v>
      </c>
      <c r="E249" s="200"/>
      <c r="F249" s="200"/>
    </row>
    <row r="250" spans="1:6" s="13" customFormat="1" x14ac:dyDescent="0.25">
      <c r="A250" s="17"/>
      <c r="B250" s="41"/>
      <c r="C250" s="9"/>
      <c r="D250" s="9"/>
      <c r="E250" s="200"/>
      <c r="F250" s="200"/>
    </row>
    <row r="251" spans="1:6" s="13" customFormat="1" ht="60" x14ac:dyDescent="0.25">
      <c r="A251" s="17" t="s">
        <v>46</v>
      </c>
      <c r="B251" s="48" t="s">
        <v>810</v>
      </c>
      <c r="C251" s="363"/>
      <c r="D251" s="211"/>
      <c r="E251" s="200"/>
      <c r="F251" s="200"/>
    </row>
    <row r="252" spans="1:6" s="13" customFormat="1" x14ac:dyDescent="0.25">
      <c r="A252" s="17" t="s">
        <v>1171</v>
      </c>
      <c r="B252" s="369" t="s">
        <v>811</v>
      </c>
      <c r="C252" s="363" t="s">
        <v>7</v>
      </c>
      <c r="D252" s="211">
        <v>8</v>
      </c>
      <c r="E252" s="200"/>
      <c r="F252" s="200"/>
    </row>
    <row r="253" spans="1:6" s="13" customFormat="1" x14ac:dyDescent="0.25">
      <c r="A253" s="17" t="s">
        <v>1172</v>
      </c>
      <c r="B253" s="369" t="s">
        <v>812</v>
      </c>
      <c r="C253" s="363" t="s">
        <v>7</v>
      </c>
      <c r="D253" s="211">
        <v>8</v>
      </c>
      <c r="E253" s="200"/>
      <c r="F253" s="200"/>
    </row>
    <row r="254" spans="1:6" s="13" customFormat="1" x14ac:dyDescent="0.25">
      <c r="A254" s="17" t="s">
        <v>1173</v>
      </c>
      <c r="B254" s="369" t="s">
        <v>813</v>
      </c>
      <c r="C254" s="363" t="s">
        <v>7</v>
      </c>
      <c r="D254" s="211">
        <v>4</v>
      </c>
      <c r="E254" s="200"/>
      <c r="F254" s="200"/>
    </row>
    <row r="255" spans="1:6" s="13" customFormat="1" x14ac:dyDescent="0.25">
      <c r="A255" s="17" t="s">
        <v>1174</v>
      </c>
      <c r="B255" s="369" t="s">
        <v>814</v>
      </c>
      <c r="C255" s="363" t="s">
        <v>7</v>
      </c>
      <c r="D255" s="211">
        <v>4</v>
      </c>
      <c r="E255" s="200"/>
      <c r="F255" s="200"/>
    </row>
    <row r="256" spans="1:6" s="13" customFormat="1" x14ac:dyDescent="0.25">
      <c r="A256" s="17" t="s">
        <v>1175</v>
      </c>
      <c r="B256" s="369" t="s">
        <v>815</v>
      </c>
      <c r="C256" s="363" t="s">
        <v>7</v>
      </c>
      <c r="D256" s="211">
        <v>4</v>
      </c>
      <c r="E256" s="200"/>
      <c r="F256" s="200"/>
    </row>
    <row r="257" spans="1:6" s="13" customFormat="1" x14ac:dyDescent="0.25">
      <c r="A257" s="17"/>
      <c r="B257" s="369"/>
      <c r="C257" s="363"/>
      <c r="D257" s="211"/>
      <c r="E257" s="200"/>
      <c r="F257" s="200"/>
    </row>
    <row r="258" spans="1:6" s="13" customFormat="1" ht="45" x14ac:dyDescent="0.25">
      <c r="A258" s="17" t="s">
        <v>78</v>
      </c>
      <c r="B258" s="369" t="s">
        <v>816</v>
      </c>
      <c r="C258" s="363" t="s">
        <v>7</v>
      </c>
      <c r="D258" s="211">
        <v>1</v>
      </c>
      <c r="E258" s="200"/>
      <c r="F258" s="200"/>
    </row>
    <row r="259" spans="1:6" s="13" customFormat="1" x14ac:dyDescent="0.25">
      <c r="A259" s="17"/>
      <c r="B259" s="369"/>
      <c r="C259" s="363"/>
      <c r="D259" s="211"/>
      <c r="E259" s="200"/>
      <c r="F259" s="200"/>
    </row>
    <row r="260" spans="1:6" s="13" customFormat="1" ht="49.5" customHeight="1" x14ac:dyDescent="0.25">
      <c r="A260" s="17" t="s">
        <v>138</v>
      </c>
      <c r="B260" s="369" t="s">
        <v>817</v>
      </c>
      <c r="C260" s="363" t="s">
        <v>26</v>
      </c>
      <c r="D260" s="211">
        <v>8</v>
      </c>
      <c r="E260" s="200"/>
      <c r="F260" s="200"/>
    </row>
    <row r="261" spans="1:6" s="13" customFormat="1" x14ac:dyDescent="0.25">
      <c r="A261" s="17"/>
      <c r="B261" s="369"/>
      <c r="C261" s="363"/>
      <c r="D261" s="211"/>
      <c r="E261" s="200"/>
      <c r="F261" s="200"/>
    </row>
    <row r="262" spans="1:6" s="13" customFormat="1" ht="60" x14ac:dyDescent="0.25">
      <c r="A262" s="17" t="s">
        <v>139</v>
      </c>
      <c r="B262" s="369" t="s">
        <v>818</v>
      </c>
      <c r="C262" s="363" t="s">
        <v>26</v>
      </c>
      <c r="D262" s="211">
        <f>13+4.2</f>
        <v>17.2</v>
      </c>
      <c r="E262" s="200"/>
      <c r="F262" s="200"/>
    </row>
    <row r="263" spans="1:6" s="13" customFormat="1" x14ac:dyDescent="0.25">
      <c r="A263" s="17"/>
      <c r="B263" s="1"/>
      <c r="C263" s="363"/>
      <c r="D263" s="211"/>
      <c r="E263" s="200"/>
      <c r="F263" s="200"/>
    </row>
    <row r="264" spans="1:6" s="13" customFormat="1" ht="60" x14ac:dyDescent="0.25">
      <c r="A264" s="17" t="s">
        <v>243</v>
      </c>
      <c r="B264" s="369" t="s">
        <v>819</v>
      </c>
      <c r="C264" s="363" t="s">
        <v>26</v>
      </c>
      <c r="D264" s="211">
        <v>4</v>
      </c>
      <c r="E264" s="200"/>
      <c r="F264" s="200"/>
    </row>
    <row r="265" spans="1:6" s="13" customFormat="1" x14ac:dyDescent="0.25">
      <c r="A265" s="17"/>
      <c r="B265" s="369"/>
      <c r="C265" s="363"/>
      <c r="D265" s="211"/>
      <c r="E265" s="200"/>
      <c r="F265" s="200"/>
    </row>
    <row r="266" spans="1:6" s="13" customFormat="1" ht="213.75" customHeight="1" x14ac:dyDescent="0.25">
      <c r="A266" s="17" t="s">
        <v>244</v>
      </c>
      <c r="B266" s="48" t="s">
        <v>1180</v>
      </c>
      <c r="C266" s="367" t="s">
        <v>29</v>
      </c>
      <c r="D266" s="368">
        <v>21</v>
      </c>
      <c r="E266" s="200"/>
      <c r="F266" s="200"/>
    </row>
    <row r="267" spans="1:6" s="13" customFormat="1" x14ac:dyDescent="0.25">
      <c r="A267" s="17"/>
      <c r="B267" s="369"/>
      <c r="C267" s="363"/>
      <c r="D267" s="211"/>
      <c r="E267" s="200"/>
      <c r="F267" s="200"/>
    </row>
    <row r="268" spans="1:6" s="13" customFormat="1" ht="315" customHeight="1" x14ac:dyDescent="0.25">
      <c r="A268" s="17" t="s">
        <v>253</v>
      </c>
      <c r="B268" s="1" t="s">
        <v>1181</v>
      </c>
      <c r="C268" s="367" t="s">
        <v>29</v>
      </c>
      <c r="D268" s="9">
        <v>6</v>
      </c>
      <c r="E268" s="200"/>
      <c r="F268" s="200"/>
    </row>
    <row r="269" spans="1:6" s="13" customFormat="1" x14ac:dyDescent="0.25">
      <c r="A269" s="183"/>
      <c r="B269" s="359"/>
      <c r="C269" s="366"/>
      <c r="D269" s="211"/>
      <c r="E269" s="200"/>
      <c r="F269" s="200"/>
    </row>
    <row r="270" spans="1:6" s="13" customFormat="1" ht="45" x14ac:dyDescent="0.25">
      <c r="A270" s="183" t="s">
        <v>254</v>
      </c>
      <c r="B270" s="359" t="s">
        <v>821</v>
      </c>
      <c r="C270" s="366" t="s">
        <v>29</v>
      </c>
      <c r="D270" s="211">
        <v>84</v>
      </c>
      <c r="E270" s="200"/>
      <c r="F270" s="200"/>
    </row>
    <row r="271" spans="1:6" s="13" customFormat="1" x14ac:dyDescent="0.25">
      <c r="A271" s="17"/>
      <c r="B271" s="41"/>
      <c r="C271" s="9"/>
      <c r="D271" s="9"/>
      <c r="E271" s="200"/>
      <c r="F271" s="200"/>
    </row>
    <row r="272" spans="1:6" s="13" customFormat="1" ht="48.75" customHeight="1" x14ac:dyDescent="0.25">
      <c r="A272" s="12" t="s">
        <v>257</v>
      </c>
      <c r="B272" s="466" t="s">
        <v>1186</v>
      </c>
      <c r="C272" s="467" t="s">
        <v>29</v>
      </c>
      <c r="D272" s="468">
        <v>12</v>
      </c>
      <c r="E272" s="10"/>
      <c r="F272" s="10"/>
    </row>
    <row r="273" spans="1:6" s="13" customFormat="1" x14ac:dyDescent="0.25">
      <c r="A273" s="12"/>
      <c r="B273" s="466"/>
      <c r="C273" s="467"/>
      <c r="D273" s="468"/>
      <c r="E273" s="10"/>
      <c r="F273" s="10"/>
    </row>
    <row r="274" spans="1:6" s="13" customFormat="1" ht="75" x14ac:dyDescent="0.25">
      <c r="A274" s="168" t="s">
        <v>261</v>
      </c>
      <c r="B274" s="466" t="s">
        <v>1187</v>
      </c>
      <c r="C274" s="467" t="s">
        <v>29</v>
      </c>
      <c r="D274" s="468">
        <v>26</v>
      </c>
      <c r="E274" s="10"/>
      <c r="F274" s="10"/>
    </row>
    <row r="275" spans="1:6" s="13" customFormat="1" x14ac:dyDescent="0.25">
      <c r="A275" s="15"/>
      <c r="B275" s="2"/>
      <c r="C275" s="94"/>
      <c r="D275" s="94"/>
      <c r="E275" s="199"/>
      <c r="F275" s="199"/>
    </row>
    <row r="276" spans="1:6" s="13" customFormat="1" ht="45" x14ac:dyDescent="0.25">
      <c r="A276" s="12" t="s">
        <v>262</v>
      </c>
      <c r="B276" s="1" t="s">
        <v>825</v>
      </c>
      <c r="C276" s="4" t="s">
        <v>29</v>
      </c>
      <c r="D276" s="10">
        <v>22.5</v>
      </c>
      <c r="E276" s="10"/>
      <c r="F276" s="10"/>
    </row>
    <row r="277" spans="1:6" s="13" customFormat="1" x14ac:dyDescent="0.25">
      <c r="E277" s="177"/>
      <c r="F277" s="177"/>
    </row>
    <row r="278" spans="1:6" s="13" customFormat="1" ht="105" x14ac:dyDescent="0.25">
      <c r="A278" s="17" t="s">
        <v>263</v>
      </c>
      <c r="B278" s="1" t="s">
        <v>828</v>
      </c>
      <c r="E278" s="200"/>
      <c r="F278" s="200"/>
    </row>
    <row r="279" spans="1:6" s="13" customFormat="1" x14ac:dyDescent="0.25">
      <c r="A279" s="17" t="s">
        <v>1188</v>
      </c>
      <c r="B279" s="383" t="s">
        <v>826</v>
      </c>
      <c r="C279" s="4" t="s">
        <v>7</v>
      </c>
      <c r="D279" s="10">
        <v>1</v>
      </c>
      <c r="E279" s="200"/>
      <c r="F279" s="200"/>
    </row>
    <row r="280" spans="1:6" s="13" customFormat="1" x14ac:dyDescent="0.25">
      <c r="A280" s="17" t="s">
        <v>1189</v>
      </c>
      <c r="B280" s="383" t="s">
        <v>827</v>
      </c>
      <c r="C280" s="4" t="s">
        <v>7</v>
      </c>
      <c r="D280" s="10">
        <v>1</v>
      </c>
      <c r="E280" s="200"/>
      <c r="F280" s="200"/>
    </row>
    <row r="281" spans="1:6" s="13" customFormat="1" x14ac:dyDescent="0.25">
      <c r="A281" s="17"/>
      <c r="B281" s="384"/>
      <c r="C281" s="187"/>
      <c r="D281" s="211"/>
      <c r="E281" s="200"/>
      <c r="F281" s="200"/>
    </row>
    <row r="282" spans="1:6" s="13" customFormat="1" ht="104.25" customHeight="1" x14ac:dyDescent="0.25">
      <c r="A282" s="17" t="s">
        <v>264</v>
      </c>
      <c r="B282" s="1" t="s">
        <v>829</v>
      </c>
      <c r="C282" s="4" t="s">
        <v>7</v>
      </c>
      <c r="D282" s="10">
        <v>2</v>
      </c>
      <c r="E282" s="200"/>
      <c r="F282" s="200"/>
    </row>
    <row r="283" spans="1:6" s="14" customFormat="1" x14ac:dyDescent="0.25">
      <c r="A283" s="17"/>
      <c r="B283" s="41"/>
      <c r="C283" s="9"/>
      <c r="D283" s="9"/>
      <c r="E283" s="200"/>
      <c r="F283" s="200"/>
    </row>
    <row r="284" spans="1:6" s="13" customFormat="1" ht="105" x14ac:dyDescent="0.25">
      <c r="A284" s="12" t="s">
        <v>395</v>
      </c>
      <c r="B284" s="1" t="s">
        <v>126</v>
      </c>
      <c r="C284" s="4" t="s">
        <v>7</v>
      </c>
      <c r="D284" s="10">
        <v>4</v>
      </c>
      <c r="E284" s="10"/>
      <c r="F284" s="10"/>
    </row>
    <row r="285" spans="1:6" s="14" customFormat="1" x14ac:dyDescent="0.25">
      <c r="A285" s="17"/>
      <c r="B285" s="3"/>
      <c r="C285" s="9"/>
      <c r="D285" s="9"/>
      <c r="E285" s="200"/>
      <c r="F285" s="200"/>
    </row>
    <row r="286" spans="1:6" s="13" customFormat="1" ht="75" x14ac:dyDescent="0.25">
      <c r="A286" s="12" t="s">
        <v>1176</v>
      </c>
      <c r="B286" s="1" t="s">
        <v>122</v>
      </c>
      <c r="C286" s="4" t="s">
        <v>7</v>
      </c>
      <c r="D286" s="10">
        <v>3</v>
      </c>
      <c r="E286" s="10"/>
      <c r="F286" s="10"/>
    </row>
    <row r="287" spans="1:6" s="13" customFormat="1" x14ac:dyDescent="0.25">
      <c r="A287" s="15"/>
      <c r="B287" s="2"/>
      <c r="C287" s="94"/>
      <c r="D287" s="94"/>
      <c r="E287" s="199"/>
      <c r="F287" s="199" t="str">
        <f t="shared" ref="F287" si="8">IF(D287&gt;0,ROUND((E287*D287),2),"")</f>
        <v/>
      </c>
    </row>
    <row r="288" spans="1:6" s="13" customFormat="1" ht="51" x14ac:dyDescent="0.25">
      <c r="A288" s="17" t="s">
        <v>1177</v>
      </c>
      <c r="B288" s="370" t="s">
        <v>830</v>
      </c>
      <c r="C288" s="360"/>
      <c r="D288" s="361"/>
      <c r="E288" s="200"/>
      <c r="F288" s="200"/>
    </row>
    <row r="289" spans="1:6" s="13" customFormat="1" x14ac:dyDescent="0.25">
      <c r="A289" s="17" t="s">
        <v>1190</v>
      </c>
      <c r="B289" s="365" t="s">
        <v>831</v>
      </c>
      <c r="C289" s="360" t="s">
        <v>832</v>
      </c>
      <c r="D289" s="361">
        <v>6</v>
      </c>
      <c r="E289" s="200"/>
      <c r="F289" s="200"/>
    </row>
    <row r="290" spans="1:6" s="13" customFormat="1" x14ac:dyDescent="0.25">
      <c r="A290" s="17" t="s">
        <v>1191</v>
      </c>
      <c r="B290" s="365" t="s">
        <v>833</v>
      </c>
      <c r="C290" s="360" t="s">
        <v>832</v>
      </c>
      <c r="D290" s="361">
        <v>2</v>
      </c>
      <c r="E290" s="200"/>
      <c r="F290" s="200"/>
    </row>
    <row r="291" spans="1:6" s="13" customFormat="1" x14ac:dyDescent="0.25">
      <c r="A291" s="17" t="s">
        <v>1192</v>
      </c>
      <c r="B291" s="365" t="s">
        <v>834</v>
      </c>
      <c r="C291" s="360" t="s">
        <v>832</v>
      </c>
      <c r="D291" s="361">
        <v>2</v>
      </c>
      <c r="E291" s="200"/>
      <c r="F291" s="200"/>
    </row>
    <row r="292" spans="1:6" s="13" customFormat="1" x14ac:dyDescent="0.25">
      <c r="A292" s="17" t="s">
        <v>1193</v>
      </c>
      <c r="B292" s="365" t="s">
        <v>835</v>
      </c>
      <c r="C292" s="360" t="s">
        <v>832</v>
      </c>
      <c r="D292" s="361">
        <v>10</v>
      </c>
      <c r="E292" s="200"/>
      <c r="F292" s="200"/>
    </row>
    <row r="293" spans="1:6" s="14" customFormat="1" x14ac:dyDescent="0.25">
      <c r="A293" s="17" t="s">
        <v>1194</v>
      </c>
      <c r="B293" s="365" t="s">
        <v>836</v>
      </c>
      <c r="C293" s="360" t="s">
        <v>832</v>
      </c>
      <c r="D293" s="361">
        <v>15</v>
      </c>
      <c r="E293" s="200"/>
      <c r="F293" s="200"/>
    </row>
    <row r="294" spans="1:6" s="14" customFormat="1" x14ac:dyDescent="0.25">
      <c r="A294" s="17" t="s">
        <v>1195</v>
      </c>
      <c r="B294" s="365" t="s">
        <v>837</v>
      </c>
      <c r="C294" s="360" t="s">
        <v>832</v>
      </c>
      <c r="D294" s="361">
        <v>8</v>
      </c>
      <c r="E294" s="200"/>
      <c r="F294" s="200"/>
    </row>
    <row r="295" spans="1:6" s="14" customFormat="1" x14ac:dyDescent="0.25">
      <c r="A295" s="17"/>
      <c r="B295" s="365"/>
      <c r="C295" s="360"/>
      <c r="D295" s="361"/>
      <c r="E295" s="200"/>
      <c r="F295" s="200"/>
    </row>
    <row r="296" spans="1:6" s="14" customFormat="1" ht="38.25" x14ac:dyDescent="0.25">
      <c r="A296" s="17" t="s">
        <v>1178</v>
      </c>
      <c r="B296" s="370" t="s">
        <v>911</v>
      </c>
      <c r="C296" s="360" t="s">
        <v>832</v>
      </c>
      <c r="D296" s="361">
        <v>26</v>
      </c>
      <c r="E296" s="200"/>
      <c r="F296" s="200"/>
    </row>
    <row r="297" spans="1:6" s="14" customFormat="1" x14ac:dyDescent="0.25">
      <c r="A297" s="17"/>
      <c r="B297" s="370"/>
      <c r="C297" s="360"/>
      <c r="D297" s="361"/>
      <c r="E297" s="200"/>
      <c r="F297" s="200"/>
    </row>
    <row r="298" spans="1:6" s="14" customFormat="1" ht="38.25" x14ac:dyDescent="0.25">
      <c r="A298" s="17" t="s">
        <v>1185</v>
      </c>
      <c r="B298" s="370" t="s">
        <v>821</v>
      </c>
      <c r="C298" s="360" t="s">
        <v>29</v>
      </c>
      <c r="D298" s="209">
        <v>58</v>
      </c>
      <c r="E298" s="200"/>
      <c r="F298" s="200"/>
    </row>
    <row r="299" spans="1:6" s="14" customFormat="1" x14ac:dyDescent="0.25">
      <c r="A299" s="17"/>
      <c r="B299" s="370"/>
      <c r="C299" s="360"/>
      <c r="D299" s="361"/>
      <c r="E299" s="200"/>
      <c r="F299" s="200"/>
    </row>
    <row r="300" spans="1:6" s="14" customFormat="1" ht="38.25" x14ac:dyDescent="0.25">
      <c r="A300" s="461" t="s">
        <v>1196</v>
      </c>
      <c r="B300" s="462" t="s">
        <v>1182</v>
      </c>
      <c r="C300" s="463"/>
      <c r="D300" s="463"/>
      <c r="E300" s="200"/>
      <c r="F300" s="200"/>
    </row>
    <row r="301" spans="1:6" s="14" customFormat="1" x14ac:dyDescent="0.25">
      <c r="A301" s="461"/>
      <c r="B301" s="464" t="s">
        <v>1183</v>
      </c>
      <c r="C301" s="465" t="s">
        <v>793</v>
      </c>
      <c r="D301" s="209">
        <v>25</v>
      </c>
      <c r="E301" s="200"/>
      <c r="F301" s="200"/>
    </row>
    <row r="302" spans="1:6" s="14" customFormat="1" x14ac:dyDescent="0.25">
      <c r="A302" s="461"/>
      <c r="B302" s="464" t="s">
        <v>1184</v>
      </c>
      <c r="C302" s="465" t="s">
        <v>793</v>
      </c>
      <c r="D302" s="209">
        <v>25</v>
      </c>
      <c r="E302" s="200"/>
      <c r="F302" s="200"/>
    </row>
    <row r="303" spans="1:6" s="14" customFormat="1" x14ac:dyDescent="0.25">
      <c r="A303" s="17"/>
      <c r="B303" s="3"/>
      <c r="C303" s="9"/>
      <c r="D303" s="9"/>
      <c r="E303" s="200"/>
      <c r="F303" s="200" t="str">
        <f t="shared" ref="F303" si="9">IF(D303&gt;0,ROUND((E303*D303),2),"")</f>
        <v/>
      </c>
    </row>
    <row r="304" spans="1:6" s="13" customFormat="1" x14ac:dyDescent="0.25">
      <c r="A304" s="12" t="s">
        <v>1211</v>
      </c>
      <c r="B304" s="1" t="s">
        <v>22</v>
      </c>
      <c r="C304" s="19" t="s">
        <v>689</v>
      </c>
      <c r="D304" s="137">
        <v>0.1</v>
      </c>
      <c r="E304" s="200"/>
      <c r="F304" s="10"/>
    </row>
    <row r="305" spans="1:6" s="13" customFormat="1" x14ac:dyDescent="0.25">
      <c r="A305" s="17"/>
      <c r="B305" s="3"/>
      <c r="C305" s="9"/>
      <c r="D305" s="9"/>
      <c r="E305" s="200"/>
      <c r="F305" s="200"/>
    </row>
    <row r="306" spans="1:6" s="13" customFormat="1" x14ac:dyDescent="0.25">
      <c r="A306" s="47"/>
      <c r="B306" s="160" t="s">
        <v>878</v>
      </c>
      <c r="C306" s="160"/>
      <c r="D306" s="160"/>
      <c r="E306" s="201"/>
      <c r="F306" s="202"/>
    </row>
    <row r="307" spans="1:6" s="13" customFormat="1" x14ac:dyDescent="0.25">
      <c r="A307" s="12"/>
      <c r="B307" s="46"/>
      <c r="C307" s="4"/>
      <c r="D307" s="10"/>
      <c r="E307" s="10"/>
      <c r="F307" s="10"/>
    </row>
    <row r="308" spans="1:6" x14ac:dyDescent="0.25">
      <c r="B308" s="46"/>
      <c r="C308" s="4"/>
      <c r="D308" s="10"/>
    </row>
    <row r="309" spans="1:6" s="13" customFormat="1" x14ac:dyDescent="0.25">
      <c r="A309" s="37" t="s">
        <v>48</v>
      </c>
      <c r="B309" s="38" t="s">
        <v>50</v>
      </c>
      <c r="C309" s="5"/>
      <c r="D309" s="5"/>
      <c r="E309" s="196"/>
      <c r="F309" s="40"/>
    </row>
    <row r="310" spans="1:6" s="13" customFormat="1" x14ac:dyDescent="0.25">
      <c r="A310" s="17"/>
      <c r="B310" s="41"/>
      <c r="C310" s="9"/>
      <c r="D310" s="9"/>
      <c r="E310" s="200"/>
      <c r="F310" s="200"/>
    </row>
    <row r="311" spans="1:6" s="13" customFormat="1" ht="90" x14ac:dyDescent="0.25">
      <c r="A311" s="17" t="s">
        <v>27</v>
      </c>
      <c r="B311" s="362" t="s">
        <v>781</v>
      </c>
      <c r="C311" s="363" t="s">
        <v>29</v>
      </c>
      <c r="D311" s="211">
        <v>78</v>
      </c>
      <c r="E311" s="200"/>
      <c r="F311" s="200"/>
    </row>
    <row r="312" spans="1:6" s="13" customFormat="1" x14ac:dyDescent="0.25">
      <c r="A312" s="17"/>
      <c r="B312" s="362"/>
      <c r="C312" s="363"/>
      <c r="D312" s="211"/>
      <c r="E312" s="200"/>
      <c r="F312" s="200"/>
    </row>
    <row r="313" spans="1:6" s="13" customFormat="1" ht="105" x14ac:dyDescent="0.25">
      <c r="A313" s="17" t="s">
        <v>12</v>
      </c>
      <c r="B313" s="362" t="s">
        <v>865</v>
      </c>
      <c r="C313" s="363" t="s">
        <v>7</v>
      </c>
      <c r="D313" s="211">
        <v>8</v>
      </c>
      <c r="E313" s="200"/>
      <c r="F313" s="200"/>
    </row>
    <row r="314" spans="1:6" s="13" customFormat="1" x14ac:dyDescent="0.25">
      <c r="A314" s="17"/>
      <c r="B314" s="362"/>
      <c r="C314" s="363"/>
      <c r="D314" s="211"/>
      <c r="E314" s="200"/>
      <c r="F314" s="200"/>
    </row>
    <row r="315" spans="1:6" s="13" customFormat="1" ht="240" x14ac:dyDescent="0.25">
      <c r="A315" s="17" t="s">
        <v>13</v>
      </c>
      <c r="B315" s="364" t="s">
        <v>866</v>
      </c>
      <c r="C315" s="363" t="s">
        <v>687</v>
      </c>
      <c r="D315" s="211">
        <v>56</v>
      </c>
      <c r="E315" s="200"/>
      <c r="F315" s="200"/>
    </row>
    <row r="316" spans="1:6" s="13" customFormat="1" x14ac:dyDescent="0.25">
      <c r="A316" s="17"/>
      <c r="B316" s="364"/>
      <c r="C316" s="363"/>
      <c r="D316" s="211"/>
      <c r="E316" s="200"/>
      <c r="F316" s="200"/>
    </row>
    <row r="317" spans="1:6" s="13" customFormat="1" ht="38.25" x14ac:dyDescent="0.25">
      <c r="A317" s="385" t="s">
        <v>14</v>
      </c>
      <c r="B317" s="386" t="s">
        <v>867</v>
      </c>
      <c r="C317" s="387" t="s">
        <v>29</v>
      </c>
      <c r="D317" s="209">
        <v>78</v>
      </c>
      <c r="E317" s="200"/>
      <c r="F317" s="200"/>
    </row>
    <row r="318" spans="1:6" s="13" customFormat="1" x14ac:dyDescent="0.25">
      <c r="A318" s="17"/>
      <c r="B318" s="41"/>
      <c r="C318" s="9"/>
      <c r="D318" s="9"/>
      <c r="E318" s="200"/>
      <c r="F318" s="200"/>
    </row>
    <row r="319" spans="1:6" s="13" customFormat="1" ht="135" x14ac:dyDescent="0.25">
      <c r="A319" s="12" t="s">
        <v>15</v>
      </c>
      <c r="B319" s="362" t="s">
        <v>804</v>
      </c>
      <c r="C319" s="4" t="s">
        <v>29</v>
      </c>
      <c r="D319" s="10">
        <v>54</v>
      </c>
      <c r="E319" s="200"/>
      <c r="F319" s="200"/>
    </row>
    <row r="320" spans="1:6" s="13" customFormat="1" x14ac:dyDescent="0.25">
      <c r="A320" s="12"/>
      <c r="B320" s="362"/>
      <c r="C320" s="4"/>
      <c r="D320" s="10"/>
      <c r="E320" s="200"/>
      <c r="F320" s="200"/>
    </row>
    <row r="321" spans="1:6" s="13" customFormat="1" ht="120" x14ac:dyDescent="0.25">
      <c r="A321" s="12" t="s">
        <v>16</v>
      </c>
      <c r="B321" s="362" t="s">
        <v>805</v>
      </c>
      <c r="C321" s="4" t="s">
        <v>29</v>
      </c>
      <c r="D321" s="10">
        <v>28</v>
      </c>
      <c r="E321" s="200"/>
      <c r="F321" s="200"/>
    </row>
    <row r="322" spans="1:6" s="13" customFormat="1" x14ac:dyDescent="0.25">
      <c r="A322" s="17"/>
      <c r="B322" s="362"/>
      <c r="C322" s="363"/>
      <c r="D322" s="211"/>
      <c r="E322" s="200"/>
      <c r="F322" s="200"/>
    </row>
    <row r="323" spans="1:6" s="13" customFormat="1" ht="105" x14ac:dyDescent="0.25">
      <c r="A323" s="12" t="s">
        <v>17</v>
      </c>
      <c r="B323" s="362" t="s">
        <v>806</v>
      </c>
      <c r="C323" s="4" t="s">
        <v>687</v>
      </c>
      <c r="D323" s="211">
        <v>52</v>
      </c>
      <c r="E323" s="200"/>
      <c r="F323" s="200"/>
    </row>
    <row r="324" spans="1:6" s="13" customFormat="1" x14ac:dyDescent="0.25">
      <c r="A324" s="17"/>
      <c r="B324" s="362"/>
      <c r="C324" s="363"/>
      <c r="D324" s="211"/>
      <c r="E324" s="200"/>
      <c r="F324" s="200"/>
    </row>
    <row r="325" spans="1:6" s="13" customFormat="1" ht="60" x14ac:dyDescent="0.25">
      <c r="A325" s="17" t="s">
        <v>18</v>
      </c>
      <c r="B325" s="1" t="s">
        <v>807</v>
      </c>
      <c r="C325" s="363" t="s">
        <v>687</v>
      </c>
      <c r="D325" s="388">
        <v>14</v>
      </c>
      <c r="E325" s="200"/>
      <c r="F325" s="200"/>
    </row>
    <row r="326" spans="1:6" s="13" customFormat="1" x14ac:dyDescent="0.25">
      <c r="A326" s="17"/>
      <c r="B326" s="1"/>
      <c r="C326" s="363"/>
      <c r="D326" s="388"/>
      <c r="E326" s="200"/>
      <c r="F326" s="200"/>
    </row>
    <row r="327" spans="1:6" s="13" customFormat="1" ht="30" x14ac:dyDescent="0.25">
      <c r="A327" s="17" t="s">
        <v>19</v>
      </c>
      <c r="B327" s="389" t="s">
        <v>808</v>
      </c>
      <c r="C327" s="363" t="s">
        <v>687</v>
      </c>
      <c r="D327" s="211">
        <v>12</v>
      </c>
      <c r="E327" s="200"/>
      <c r="F327" s="200"/>
    </row>
    <row r="328" spans="1:6" s="13" customFormat="1" x14ac:dyDescent="0.25">
      <c r="A328" s="17"/>
      <c r="B328" s="389"/>
      <c r="C328" s="363"/>
      <c r="D328" s="211"/>
      <c r="E328" s="200"/>
      <c r="F328" s="200"/>
    </row>
    <row r="329" spans="1:6" s="13" customFormat="1" ht="45" x14ac:dyDescent="0.25">
      <c r="A329" s="17" t="s">
        <v>40</v>
      </c>
      <c r="B329" s="48" t="s">
        <v>809</v>
      </c>
      <c r="C329" s="363" t="s">
        <v>687</v>
      </c>
      <c r="D329" s="211">
        <f>52+4.5+10</f>
        <v>66.5</v>
      </c>
      <c r="E329" s="200"/>
      <c r="F329" s="200"/>
    </row>
    <row r="330" spans="1:6" s="13" customFormat="1" x14ac:dyDescent="0.25">
      <c r="A330" s="17"/>
      <c r="B330" s="48"/>
      <c r="C330" s="363"/>
      <c r="D330" s="211"/>
      <c r="E330" s="200"/>
      <c r="F330" s="200"/>
    </row>
    <row r="331" spans="1:6" s="13" customFormat="1" ht="45" x14ac:dyDescent="0.25">
      <c r="A331" s="12" t="s">
        <v>42</v>
      </c>
      <c r="B331" s="1" t="s">
        <v>823</v>
      </c>
      <c r="C331" s="4" t="s">
        <v>29</v>
      </c>
      <c r="D331" s="10">
        <v>301</v>
      </c>
      <c r="E331" s="10"/>
      <c r="F331" s="10"/>
    </row>
    <row r="332" spans="1:6" s="13" customFormat="1" x14ac:dyDescent="0.25">
      <c r="A332" s="17"/>
      <c r="B332" s="41"/>
      <c r="C332" s="9"/>
      <c r="D332" s="9"/>
      <c r="E332" s="200"/>
      <c r="F332" s="200"/>
    </row>
    <row r="333" spans="1:6" s="13" customFormat="1" ht="90" x14ac:dyDescent="0.25">
      <c r="A333" s="183" t="s">
        <v>43</v>
      </c>
      <c r="B333" s="359" t="s">
        <v>824</v>
      </c>
      <c r="C333" s="366" t="s">
        <v>29</v>
      </c>
      <c r="D333" s="211">
        <f>245+56</f>
        <v>301</v>
      </c>
      <c r="E333" s="200"/>
      <c r="F333" s="200"/>
    </row>
    <row r="334" spans="1:6" s="13" customFormat="1" x14ac:dyDescent="0.25">
      <c r="A334" s="184"/>
      <c r="B334" s="359"/>
      <c r="C334" s="366"/>
      <c r="D334" s="211"/>
      <c r="E334" s="200"/>
      <c r="F334" s="200"/>
    </row>
    <row r="335" spans="1:6" s="13" customFormat="1" x14ac:dyDescent="0.25">
      <c r="A335" s="12" t="s">
        <v>44</v>
      </c>
      <c r="B335" s="1" t="s">
        <v>22</v>
      </c>
      <c r="C335" s="19" t="s">
        <v>689</v>
      </c>
      <c r="D335" s="137">
        <v>0.1</v>
      </c>
      <c r="E335" s="200"/>
      <c r="F335" s="10"/>
    </row>
    <row r="336" spans="1:6" s="13" customFormat="1" x14ac:dyDescent="0.25">
      <c r="E336" s="177"/>
      <c r="F336" s="177"/>
    </row>
    <row r="337" spans="1:6" s="13" customFormat="1" x14ac:dyDescent="0.25">
      <c r="A337" s="47"/>
      <c r="B337" s="160" t="s">
        <v>822</v>
      </c>
      <c r="C337" s="160"/>
      <c r="D337" s="160"/>
      <c r="E337" s="201"/>
      <c r="F337" s="202"/>
    </row>
    <row r="338" spans="1:6" s="13" customFormat="1" x14ac:dyDescent="0.25">
      <c r="A338" s="12"/>
      <c r="B338" s="46"/>
      <c r="C338" s="4"/>
      <c r="D338" s="10"/>
      <c r="E338" s="10"/>
      <c r="F338" s="10"/>
    </row>
    <row r="339" spans="1:6" x14ac:dyDescent="0.25">
      <c r="B339" s="46"/>
      <c r="C339" s="4"/>
      <c r="D339" s="10"/>
    </row>
    <row r="340" spans="1:6" s="13" customFormat="1" x14ac:dyDescent="0.25">
      <c r="A340" s="37" t="s">
        <v>51</v>
      </c>
      <c r="B340" s="38" t="s">
        <v>52</v>
      </c>
      <c r="C340" s="5"/>
      <c r="D340" s="5"/>
      <c r="E340" s="196"/>
      <c r="F340" s="40"/>
    </row>
    <row r="341" spans="1:6" s="13" customFormat="1" x14ac:dyDescent="0.25">
      <c r="A341" s="15"/>
      <c r="B341" s="2"/>
      <c r="C341" s="16"/>
      <c r="D341" s="8"/>
      <c r="E341" s="203"/>
      <c r="F341" s="203"/>
    </row>
    <row r="342" spans="1:6" s="13" customFormat="1" x14ac:dyDescent="0.25">
      <c r="A342" s="17"/>
      <c r="B342" s="41"/>
      <c r="C342" s="18"/>
      <c r="D342" s="6"/>
      <c r="E342" s="197"/>
      <c r="F342" s="197"/>
    </row>
    <row r="343" spans="1:6" s="13" customFormat="1" x14ac:dyDescent="0.25">
      <c r="A343" s="542" t="s">
        <v>1109</v>
      </c>
      <c r="B343" s="542"/>
      <c r="C343" s="542"/>
      <c r="D343" s="542"/>
      <c r="E343" s="542"/>
      <c r="F343" s="542"/>
    </row>
    <row r="344" spans="1:6" s="13" customFormat="1" ht="90" customHeight="1" x14ac:dyDescent="0.25">
      <c r="A344" s="548" t="s">
        <v>1214</v>
      </c>
      <c r="B344" s="553"/>
      <c r="C344" s="553"/>
      <c r="D344" s="553"/>
      <c r="E344" s="553"/>
      <c r="F344" s="553"/>
    </row>
    <row r="345" spans="1:6" s="13" customFormat="1" ht="87" customHeight="1" x14ac:dyDescent="0.25">
      <c r="A345" s="534" t="s">
        <v>1213</v>
      </c>
      <c r="B345" s="534"/>
      <c r="C345" s="534"/>
      <c r="D345" s="534"/>
      <c r="E345" s="534"/>
      <c r="F345" s="534"/>
    </row>
    <row r="346" spans="1:6" s="13" customFormat="1" ht="43.9" customHeight="1" x14ac:dyDescent="0.25">
      <c r="A346" s="534" t="s">
        <v>1110</v>
      </c>
      <c r="B346" s="534"/>
      <c r="C346" s="534"/>
      <c r="D346" s="534"/>
      <c r="E346" s="534"/>
      <c r="F346" s="534"/>
    </row>
    <row r="347" spans="1:6" s="13" customFormat="1" ht="130.15" customHeight="1" x14ac:dyDescent="0.25">
      <c r="A347" s="534" t="s">
        <v>1111</v>
      </c>
      <c r="B347" s="534"/>
      <c r="C347" s="534"/>
      <c r="D347" s="534"/>
      <c r="E347" s="534"/>
      <c r="F347" s="534"/>
    </row>
    <row r="348" spans="1:6" s="13" customFormat="1" ht="90.6" customHeight="1" x14ac:dyDescent="0.25">
      <c r="A348" s="534" t="s">
        <v>1112</v>
      </c>
      <c r="B348" s="534"/>
      <c r="C348" s="534"/>
      <c r="D348" s="534"/>
      <c r="E348" s="534"/>
      <c r="F348" s="534"/>
    </row>
    <row r="349" spans="1:6" s="13" customFormat="1" ht="119.45" customHeight="1" x14ac:dyDescent="0.25">
      <c r="A349" s="534" t="s">
        <v>1113</v>
      </c>
      <c r="B349" s="534"/>
      <c r="C349" s="534"/>
      <c r="D349" s="534"/>
      <c r="E349" s="534"/>
      <c r="F349" s="534"/>
    </row>
    <row r="350" spans="1:6" s="13" customFormat="1" ht="88.15" customHeight="1" x14ac:dyDescent="0.25">
      <c r="A350" s="534" t="s">
        <v>1114</v>
      </c>
      <c r="B350" s="534"/>
      <c r="C350" s="534"/>
      <c r="D350" s="534"/>
      <c r="E350" s="534"/>
      <c r="F350" s="534"/>
    </row>
    <row r="351" spans="1:6" s="13" customFormat="1" ht="114.6" customHeight="1" x14ac:dyDescent="0.25">
      <c r="A351" s="534" t="s">
        <v>1115</v>
      </c>
      <c r="B351" s="534"/>
      <c r="C351" s="534"/>
      <c r="D351" s="534"/>
      <c r="E351" s="534"/>
      <c r="F351" s="534"/>
    </row>
    <row r="352" spans="1:6" s="13" customFormat="1" ht="33.6" customHeight="1" x14ac:dyDescent="0.25">
      <c r="A352" s="531" t="s">
        <v>1070</v>
      </c>
      <c r="B352" s="532"/>
      <c r="C352" s="532"/>
      <c r="D352" s="532"/>
      <c r="E352" s="532"/>
      <c r="F352" s="532"/>
    </row>
    <row r="353" spans="1:6" s="14" customFormat="1" x14ac:dyDescent="0.25">
      <c r="A353" s="15"/>
      <c r="B353" s="2"/>
      <c r="C353" s="16"/>
      <c r="D353" s="8"/>
      <c r="E353" s="203"/>
      <c r="F353" s="203" t="str">
        <f t="shared" ref="F353" si="10">IF(D353&gt;0,ROUND((E353*D353),2),"")</f>
        <v/>
      </c>
    </row>
    <row r="354" spans="1:6" s="14" customFormat="1" x14ac:dyDescent="0.25">
      <c r="A354" s="17"/>
      <c r="B354" s="3"/>
      <c r="C354" s="18"/>
      <c r="D354" s="6"/>
      <c r="E354" s="197"/>
      <c r="F354" s="197"/>
    </row>
    <row r="355" spans="1:6" s="13" customFormat="1" x14ac:dyDescent="0.25">
      <c r="A355" s="548" t="s">
        <v>1124</v>
      </c>
      <c r="B355" s="548"/>
      <c r="C355" s="548"/>
      <c r="D355" s="548"/>
      <c r="E355" s="548"/>
      <c r="F355" s="548"/>
    </row>
    <row r="356" spans="1:6" s="13" customFormat="1" x14ac:dyDescent="0.25">
      <c r="A356" s="15"/>
      <c r="B356" s="2"/>
      <c r="C356" s="16"/>
      <c r="D356" s="8"/>
      <c r="E356" s="203"/>
      <c r="F356" s="203" t="str">
        <f t="shared" ref="F356" si="11">IF(D356&gt;0,ROUND((E356*D356),2),"")</f>
        <v/>
      </c>
    </row>
    <row r="357" spans="1:6" x14ac:dyDescent="0.25">
      <c r="A357" s="17"/>
      <c r="B357" s="41"/>
      <c r="C357" s="18"/>
      <c r="D357" s="6"/>
      <c r="E357" s="197"/>
      <c r="F357" s="197" t="str">
        <f t="shared" ref="F357" si="12">IF(D357&gt;0,ROUND((E357*D357),2),"")</f>
        <v/>
      </c>
    </row>
    <row r="358" spans="1:6" s="13" customFormat="1" x14ac:dyDescent="0.25">
      <c r="A358" s="37" t="s">
        <v>147</v>
      </c>
      <c r="B358" s="38" t="s">
        <v>150</v>
      </c>
      <c r="C358" s="5"/>
      <c r="D358" s="5"/>
      <c r="E358" s="196"/>
      <c r="F358" s="40"/>
    </row>
    <row r="359" spans="1:6" s="54" customFormat="1" x14ac:dyDescent="0.25">
      <c r="A359" s="15"/>
      <c r="B359" s="2"/>
      <c r="C359" s="94"/>
      <c r="D359" s="94"/>
      <c r="E359" s="199"/>
      <c r="F359" s="199"/>
    </row>
    <row r="360" spans="1:6" s="51" customFormat="1" ht="45" x14ac:dyDescent="0.25">
      <c r="A360" s="49" t="s">
        <v>27</v>
      </c>
      <c r="B360" s="50" t="s">
        <v>151</v>
      </c>
      <c r="C360" s="96" t="s">
        <v>49</v>
      </c>
      <c r="D360" s="97">
        <v>5.2</v>
      </c>
      <c r="E360" s="97"/>
      <c r="F360" s="97"/>
    </row>
    <row r="361" spans="1:6" s="51" customFormat="1" x14ac:dyDescent="0.25">
      <c r="A361" s="52"/>
      <c r="B361" s="53"/>
      <c r="C361" s="98"/>
      <c r="D361" s="98"/>
      <c r="E361" s="207"/>
      <c r="F361" s="207"/>
    </row>
    <row r="362" spans="1:6" s="51" customFormat="1" ht="45" x14ac:dyDescent="0.25">
      <c r="A362" s="49" t="s">
        <v>12</v>
      </c>
      <c r="B362" s="50" t="s">
        <v>152</v>
      </c>
      <c r="C362" s="96" t="s">
        <v>49</v>
      </c>
      <c r="D362" s="97">
        <v>2.5</v>
      </c>
      <c r="E362" s="97"/>
      <c r="F362" s="97"/>
    </row>
    <row r="363" spans="1:6" s="51" customFormat="1" x14ac:dyDescent="0.25">
      <c r="A363" s="49"/>
      <c r="B363" s="50"/>
      <c r="C363" s="96"/>
      <c r="D363" s="97"/>
      <c r="E363" s="97"/>
      <c r="F363" s="97"/>
    </row>
    <row r="364" spans="1:6" s="51" customFormat="1" x14ac:dyDescent="0.25">
      <c r="A364" s="49" t="s">
        <v>13</v>
      </c>
      <c r="B364" s="1" t="s">
        <v>22</v>
      </c>
      <c r="C364" s="19" t="s">
        <v>689</v>
      </c>
      <c r="D364" s="137">
        <v>0.1</v>
      </c>
      <c r="E364" s="97"/>
      <c r="F364" s="97"/>
    </row>
    <row r="365" spans="1:6" s="13" customFormat="1" x14ac:dyDescent="0.25">
      <c r="A365" s="55"/>
      <c r="B365" s="56"/>
      <c r="C365" s="99"/>
      <c r="D365" s="99"/>
      <c r="E365" s="208"/>
      <c r="F365" s="208"/>
    </row>
    <row r="366" spans="1:6" x14ac:dyDescent="0.25">
      <c r="A366" s="17"/>
      <c r="B366" s="41"/>
      <c r="C366" s="9"/>
      <c r="D366" s="9"/>
      <c r="E366" s="200"/>
      <c r="F366" s="200"/>
    </row>
    <row r="367" spans="1:6" s="13" customFormat="1" x14ac:dyDescent="0.25">
      <c r="A367" s="37" t="s">
        <v>148</v>
      </c>
      <c r="B367" s="38" t="s">
        <v>59</v>
      </c>
      <c r="C367" s="5"/>
      <c r="D367" s="5"/>
      <c r="E367" s="196"/>
      <c r="F367" s="40"/>
    </row>
    <row r="368" spans="1:6" s="14" customFormat="1" x14ac:dyDescent="0.25">
      <c r="A368" s="15"/>
      <c r="B368" s="2"/>
      <c r="C368" s="94"/>
      <c r="D368" s="94"/>
      <c r="E368" s="199"/>
      <c r="F368" s="199"/>
    </row>
    <row r="369" spans="1:6" s="14" customFormat="1" x14ac:dyDescent="0.25">
      <c r="A369" s="17"/>
      <c r="B369" s="3"/>
      <c r="C369" s="9"/>
      <c r="D369" s="9"/>
      <c r="E369" s="200"/>
      <c r="F369" s="200"/>
    </row>
    <row r="370" spans="1:6" s="13" customFormat="1" ht="30" x14ac:dyDescent="0.25">
      <c r="A370" s="12" t="s">
        <v>27</v>
      </c>
      <c r="B370" s="57" t="s">
        <v>155</v>
      </c>
      <c r="C370" s="9"/>
      <c r="D370" s="9"/>
      <c r="E370" s="200"/>
      <c r="F370" s="200"/>
    </row>
    <row r="371" spans="1:6" s="13" customFormat="1" x14ac:dyDescent="0.25">
      <c r="A371" s="12" t="s">
        <v>8</v>
      </c>
      <c r="B371" s="1" t="s">
        <v>162</v>
      </c>
      <c r="C371" s="4" t="s">
        <v>7</v>
      </c>
      <c r="D371" s="10">
        <v>2</v>
      </c>
      <c r="E371" s="10"/>
      <c r="F371" s="10"/>
    </row>
    <row r="372" spans="1:6" s="13" customFormat="1" x14ac:dyDescent="0.25">
      <c r="A372" s="12" t="s">
        <v>9</v>
      </c>
      <c r="B372" s="1" t="s">
        <v>290</v>
      </c>
      <c r="C372" s="4" t="s">
        <v>7</v>
      </c>
      <c r="D372" s="10">
        <v>1</v>
      </c>
      <c r="E372" s="10"/>
      <c r="F372" s="10"/>
    </row>
    <row r="373" spans="1:6" s="14" customFormat="1" x14ac:dyDescent="0.25">
      <c r="A373" s="15"/>
      <c r="B373" s="2"/>
      <c r="C373" s="94"/>
      <c r="D373" s="94"/>
      <c r="E373" s="199"/>
      <c r="F373" s="199"/>
    </row>
    <row r="374" spans="1:6" s="14" customFormat="1" x14ac:dyDescent="0.25">
      <c r="A374" s="17"/>
      <c r="B374" s="3"/>
      <c r="C374" s="9"/>
      <c r="D374" s="9"/>
      <c r="E374" s="200"/>
      <c r="F374" s="200"/>
    </row>
    <row r="375" spans="1:6" s="13" customFormat="1" x14ac:dyDescent="0.25">
      <c r="A375" s="12" t="s">
        <v>12</v>
      </c>
      <c r="B375" s="46" t="s">
        <v>156</v>
      </c>
      <c r="C375" s="9"/>
      <c r="D375" s="9"/>
      <c r="E375" s="200"/>
      <c r="F375" s="200"/>
    </row>
    <row r="376" spans="1:6" s="13" customFormat="1" x14ac:dyDescent="0.25">
      <c r="A376" s="12" t="s">
        <v>60</v>
      </c>
      <c r="B376" s="46" t="s">
        <v>161</v>
      </c>
      <c r="C376" s="4" t="s">
        <v>7</v>
      </c>
      <c r="D376" s="10">
        <v>1</v>
      </c>
      <c r="E376" s="10"/>
      <c r="F376" s="10"/>
    </row>
    <row r="377" spans="1:6" s="13" customFormat="1" x14ac:dyDescent="0.25">
      <c r="A377" s="12" t="s">
        <v>61</v>
      </c>
      <c r="B377" s="46" t="s">
        <v>291</v>
      </c>
      <c r="C377" s="4" t="s">
        <v>7</v>
      </c>
      <c r="D377" s="10">
        <v>1</v>
      </c>
      <c r="E377" s="10"/>
      <c r="F377" s="10"/>
    </row>
    <row r="378" spans="1:6" s="14" customFormat="1" x14ac:dyDescent="0.25">
      <c r="A378" s="15"/>
      <c r="B378" s="2"/>
      <c r="C378" s="94"/>
      <c r="D378" s="94"/>
      <c r="E378" s="199"/>
      <c r="F378" s="199"/>
    </row>
    <row r="379" spans="1:6" s="14" customFormat="1" x14ac:dyDescent="0.25">
      <c r="A379" s="17"/>
      <c r="B379" s="3"/>
      <c r="C379" s="9"/>
      <c r="D379" s="9"/>
      <c r="E379" s="200"/>
      <c r="F379" s="200"/>
    </row>
    <row r="380" spans="1:6" s="13" customFormat="1" x14ac:dyDescent="0.25">
      <c r="A380" s="12" t="s">
        <v>13</v>
      </c>
      <c r="B380" s="46" t="s">
        <v>292</v>
      </c>
      <c r="C380" s="9"/>
      <c r="D380" s="9"/>
      <c r="E380" s="200"/>
      <c r="F380" s="200"/>
    </row>
    <row r="381" spans="1:6" s="13" customFormat="1" x14ac:dyDescent="0.25">
      <c r="A381" s="12" t="s">
        <v>62</v>
      </c>
      <c r="B381" s="46" t="s">
        <v>293</v>
      </c>
      <c r="C381" s="4" t="s">
        <v>7</v>
      </c>
      <c r="D381" s="10">
        <v>1</v>
      </c>
      <c r="E381" s="10"/>
      <c r="F381" s="10"/>
    </row>
    <row r="382" spans="1:6" s="13" customFormat="1" x14ac:dyDescent="0.25">
      <c r="A382" s="12" t="s">
        <v>63</v>
      </c>
      <c r="B382" s="46" t="s">
        <v>294</v>
      </c>
      <c r="C382" s="4" t="s">
        <v>7</v>
      </c>
      <c r="D382" s="10">
        <v>2</v>
      </c>
      <c r="E382" s="10"/>
      <c r="F382" s="10"/>
    </row>
    <row r="383" spans="1:6" s="13" customFormat="1" x14ac:dyDescent="0.25">
      <c r="A383" s="12" t="s">
        <v>157</v>
      </c>
      <c r="B383" s="46" t="s">
        <v>295</v>
      </c>
      <c r="C383" s="4" t="s">
        <v>7</v>
      </c>
      <c r="D383" s="10">
        <v>1</v>
      </c>
      <c r="E383" s="10"/>
      <c r="F383" s="10"/>
    </row>
    <row r="384" spans="1:6" s="13" customFormat="1" x14ac:dyDescent="0.25">
      <c r="A384" s="12" t="s">
        <v>1075</v>
      </c>
      <c r="B384" s="46" t="s">
        <v>1076</v>
      </c>
      <c r="C384" s="4" t="s">
        <v>7</v>
      </c>
      <c r="D384" s="10">
        <v>1</v>
      </c>
      <c r="E384" s="10"/>
      <c r="F384" s="10"/>
    </row>
    <row r="385" spans="1:6" s="14" customFormat="1" x14ac:dyDescent="0.25">
      <c r="A385" s="15"/>
      <c r="B385" s="2"/>
      <c r="C385" s="94"/>
      <c r="D385" s="94"/>
      <c r="E385" s="199"/>
      <c r="F385" s="199"/>
    </row>
    <row r="386" spans="1:6" s="14" customFormat="1" x14ac:dyDescent="0.25">
      <c r="A386" s="17"/>
      <c r="B386" s="3"/>
      <c r="C386" s="9"/>
      <c r="D386" s="9"/>
      <c r="E386" s="200"/>
      <c r="F386" s="200"/>
    </row>
    <row r="387" spans="1:6" s="13" customFormat="1" x14ac:dyDescent="0.25">
      <c r="A387" s="12" t="s">
        <v>14</v>
      </c>
      <c r="B387" s="46" t="s">
        <v>296</v>
      </c>
      <c r="C387" s="9"/>
      <c r="D387" s="9"/>
      <c r="E387" s="200"/>
      <c r="F387" s="200"/>
    </row>
    <row r="388" spans="1:6" s="13" customFormat="1" x14ac:dyDescent="0.25">
      <c r="A388" s="12" t="s">
        <v>64</v>
      </c>
      <c r="B388" s="46" t="s">
        <v>297</v>
      </c>
      <c r="C388" s="4" t="s">
        <v>7</v>
      </c>
      <c r="D388" s="10">
        <v>1</v>
      </c>
      <c r="E388" s="10"/>
      <c r="F388" s="10"/>
    </row>
    <row r="389" spans="1:6" s="13" customFormat="1" x14ac:dyDescent="0.25">
      <c r="A389" s="12" t="s">
        <v>65</v>
      </c>
      <c r="B389" s="46" t="s">
        <v>298</v>
      </c>
      <c r="C389" s="4" t="s">
        <v>7</v>
      </c>
      <c r="D389" s="10">
        <v>2</v>
      </c>
      <c r="E389" s="10"/>
      <c r="F389" s="10"/>
    </row>
    <row r="390" spans="1:6" s="13" customFormat="1" x14ac:dyDescent="0.25">
      <c r="A390" s="12" t="s">
        <v>656</v>
      </c>
      <c r="B390" s="46" t="s">
        <v>1077</v>
      </c>
      <c r="C390" s="4" t="s">
        <v>7</v>
      </c>
      <c r="D390" s="10">
        <v>1</v>
      </c>
      <c r="E390" s="10"/>
      <c r="F390" s="10"/>
    </row>
    <row r="391" spans="1:6" s="14" customFormat="1" x14ac:dyDescent="0.25">
      <c r="A391" s="15"/>
      <c r="B391" s="2"/>
      <c r="C391" s="94"/>
      <c r="D391" s="94"/>
      <c r="E391" s="199"/>
      <c r="F391" s="199"/>
    </row>
    <row r="392" spans="1:6" s="14" customFormat="1" x14ac:dyDescent="0.25">
      <c r="A392" s="17"/>
      <c r="B392" s="3"/>
      <c r="C392" s="9"/>
      <c r="D392" s="9"/>
      <c r="E392" s="200"/>
      <c r="F392" s="200"/>
    </row>
    <row r="393" spans="1:6" s="13" customFormat="1" x14ac:dyDescent="0.25">
      <c r="A393" s="12" t="s">
        <v>15</v>
      </c>
      <c r="B393" s="46" t="s">
        <v>301</v>
      </c>
      <c r="C393" s="9"/>
      <c r="D393" s="9"/>
      <c r="E393" s="200"/>
      <c r="F393" s="200"/>
    </row>
    <row r="394" spans="1:6" s="13" customFormat="1" x14ac:dyDescent="0.25">
      <c r="A394" s="12" t="s">
        <v>214</v>
      </c>
      <c r="B394" s="46" t="s">
        <v>302</v>
      </c>
      <c r="C394" s="4" t="s">
        <v>7</v>
      </c>
      <c r="D394" s="10">
        <v>1</v>
      </c>
      <c r="E394" s="10"/>
      <c r="F394" s="10"/>
    </row>
    <row r="395" spans="1:6" s="13" customFormat="1" x14ac:dyDescent="0.25">
      <c r="A395" s="12" t="s">
        <v>473</v>
      </c>
      <c r="B395" s="46" t="s">
        <v>1078</v>
      </c>
      <c r="C395" s="4" t="s">
        <v>7</v>
      </c>
      <c r="D395" s="10">
        <v>1</v>
      </c>
      <c r="E395" s="10"/>
      <c r="F395" s="10"/>
    </row>
    <row r="396" spans="1:6" s="14" customFormat="1" x14ac:dyDescent="0.25">
      <c r="A396" s="15"/>
      <c r="B396" s="2"/>
      <c r="C396" s="94"/>
      <c r="D396" s="94"/>
      <c r="E396" s="199"/>
      <c r="F396" s="199"/>
    </row>
    <row r="397" spans="1:6" s="13" customFormat="1" x14ac:dyDescent="0.25">
      <c r="A397" s="17"/>
      <c r="B397" s="3"/>
      <c r="C397" s="9"/>
      <c r="D397" s="9"/>
      <c r="E397" s="200"/>
      <c r="F397" s="200"/>
    </row>
    <row r="398" spans="1:6" s="13" customFormat="1" ht="45" x14ac:dyDescent="0.25">
      <c r="A398" s="12" t="s">
        <v>16</v>
      </c>
      <c r="B398" s="1" t="s">
        <v>158</v>
      </c>
      <c r="C398" s="4"/>
      <c r="D398" s="10"/>
      <c r="E398" s="10"/>
      <c r="F398" s="10"/>
    </row>
    <row r="399" spans="1:6" s="13" customFormat="1" x14ac:dyDescent="0.25">
      <c r="A399" s="12" t="s">
        <v>221</v>
      </c>
      <c r="B399" s="1" t="s">
        <v>160</v>
      </c>
      <c r="C399" s="4" t="s">
        <v>7</v>
      </c>
      <c r="D399" s="10">
        <v>1</v>
      </c>
      <c r="E399" s="10"/>
      <c r="F399" s="10"/>
    </row>
    <row r="400" spans="1:6" s="13" customFormat="1" x14ac:dyDescent="0.25">
      <c r="A400" s="12" t="s">
        <v>223</v>
      </c>
      <c r="B400" s="1" t="s">
        <v>163</v>
      </c>
      <c r="C400" s="4" t="s">
        <v>7</v>
      </c>
      <c r="D400" s="10">
        <v>1</v>
      </c>
      <c r="E400" s="10"/>
      <c r="F400" s="10"/>
    </row>
    <row r="401" spans="1:6" s="13" customFormat="1" x14ac:dyDescent="0.25">
      <c r="A401" s="12" t="s">
        <v>224</v>
      </c>
      <c r="B401" s="1" t="s">
        <v>164</v>
      </c>
      <c r="C401" s="4" t="s">
        <v>7</v>
      </c>
      <c r="D401" s="10">
        <v>1</v>
      </c>
      <c r="E401" s="10"/>
      <c r="F401" s="10"/>
    </row>
    <row r="402" spans="1:6" s="13" customFormat="1" x14ac:dyDescent="0.25">
      <c r="A402" s="12" t="s">
        <v>225</v>
      </c>
      <c r="B402" s="1" t="s">
        <v>165</v>
      </c>
      <c r="C402" s="4" t="s">
        <v>7</v>
      </c>
      <c r="D402" s="10">
        <v>1</v>
      </c>
      <c r="E402" s="10"/>
      <c r="F402" s="10"/>
    </row>
    <row r="403" spans="1:6" s="13" customFormat="1" x14ac:dyDescent="0.25">
      <c r="A403" s="12" t="s">
        <v>226</v>
      </c>
      <c r="B403" s="1" t="s">
        <v>166</v>
      </c>
      <c r="C403" s="4" t="s">
        <v>7</v>
      </c>
      <c r="D403" s="10">
        <v>1</v>
      </c>
      <c r="E403" s="10"/>
      <c r="F403" s="10"/>
    </row>
    <row r="404" spans="1:6" s="13" customFormat="1" x14ac:dyDescent="0.25">
      <c r="A404" s="12" t="s">
        <v>227</v>
      </c>
      <c r="B404" s="1" t="s">
        <v>167</v>
      </c>
      <c r="C404" s="4" t="s">
        <v>7</v>
      </c>
      <c r="D404" s="10">
        <v>1</v>
      </c>
      <c r="E404" s="10"/>
      <c r="F404" s="10"/>
    </row>
    <row r="405" spans="1:6" s="13" customFormat="1" x14ac:dyDescent="0.25">
      <c r="A405" s="12" t="s">
        <v>228</v>
      </c>
      <c r="B405" s="1" t="s">
        <v>168</v>
      </c>
      <c r="C405" s="4" t="s">
        <v>7</v>
      </c>
      <c r="D405" s="10">
        <v>1</v>
      </c>
      <c r="E405" s="10"/>
      <c r="F405" s="10"/>
    </row>
    <row r="406" spans="1:6" s="13" customFormat="1" x14ac:dyDescent="0.25">
      <c r="A406" s="12" t="s">
        <v>325</v>
      </c>
      <c r="B406" s="1" t="s">
        <v>169</v>
      </c>
      <c r="C406" s="4" t="s">
        <v>7</v>
      </c>
      <c r="D406" s="10">
        <v>1</v>
      </c>
      <c r="E406" s="10"/>
      <c r="F406" s="10"/>
    </row>
    <row r="407" spans="1:6" s="13" customFormat="1" x14ac:dyDescent="0.25">
      <c r="A407" s="12" t="s">
        <v>326</v>
      </c>
      <c r="B407" s="1" t="s">
        <v>170</v>
      </c>
      <c r="C407" s="4" t="s">
        <v>7</v>
      </c>
      <c r="D407" s="10">
        <v>1</v>
      </c>
      <c r="E407" s="10"/>
      <c r="F407" s="10"/>
    </row>
    <row r="408" spans="1:6" s="13" customFormat="1" x14ac:dyDescent="0.25">
      <c r="A408" s="12" t="s">
        <v>327</v>
      </c>
      <c r="B408" s="1" t="s">
        <v>171</v>
      </c>
      <c r="C408" s="4" t="s">
        <v>7</v>
      </c>
      <c r="D408" s="10">
        <v>1</v>
      </c>
      <c r="E408" s="10"/>
      <c r="F408" s="10"/>
    </row>
    <row r="409" spans="1:6" s="13" customFormat="1" x14ac:dyDescent="0.25">
      <c r="A409" s="12" t="s">
        <v>328</v>
      </c>
      <c r="B409" s="1" t="s">
        <v>172</v>
      </c>
      <c r="C409" s="4" t="s">
        <v>7</v>
      </c>
      <c r="D409" s="10">
        <v>1</v>
      </c>
      <c r="E409" s="10"/>
      <c r="F409" s="10"/>
    </row>
    <row r="410" spans="1:6" s="13" customFormat="1" x14ac:dyDescent="0.25">
      <c r="A410" s="12" t="s">
        <v>329</v>
      </c>
      <c r="B410" s="1" t="s">
        <v>173</v>
      </c>
      <c r="C410" s="4" t="s">
        <v>7</v>
      </c>
      <c r="D410" s="10">
        <v>2</v>
      </c>
      <c r="E410" s="10"/>
      <c r="F410" s="10"/>
    </row>
    <row r="411" spans="1:6" s="13" customFormat="1" x14ac:dyDescent="0.25">
      <c r="A411" s="12" t="s">
        <v>330</v>
      </c>
      <c r="B411" s="1" t="s">
        <v>174</v>
      </c>
      <c r="C411" s="4" t="s">
        <v>7</v>
      </c>
      <c r="D411" s="10">
        <v>1</v>
      </c>
      <c r="E411" s="10"/>
      <c r="F411" s="10"/>
    </row>
    <row r="412" spans="1:6" s="13" customFormat="1" x14ac:dyDescent="0.25">
      <c r="A412" s="12" t="s">
        <v>331</v>
      </c>
      <c r="B412" s="1" t="s">
        <v>175</v>
      </c>
      <c r="C412" s="4" t="s">
        <v>7</v>
      </c>
      <c r="D412" s="10">
        <v>1</v>
      </c>
      <c r="E412" s="10"/>
      <c r="F412" s="10"/>
    </row>
    <row r="413" spans="1:6" s="13" customFormat="1" x14ac:dyDescent="0.25">
      <c r="A413" s="12" t="s">
        <v>332</v>
      </c>
      <c r="B413" s="1" t="s">
        <v>176</v>
      </c>
      <c r="C413" s="4" t="s">
        <v>7</v>
      </c>
      <c r="D413" s="10">
        <v>1</v>
      </c>
      <c r="E413" s="10"/>
      <c r="F413" s="10"/>
    </row>
    <row r="414" spans="1:6" s="13" customFormat="1" x14ac:dyDescent="0.25">
      <c r="A414" s="12" t="s">
        <v>333</v>
      </c>
      <c r="B414" s="1" t="s">
        <v>177</v>
      </c>
      <c r="C414" s="4" t="s">
        <v>7</v>
      </c>
      <c r="D414" s="10">
        <v>2</v>
      </c>
      <c r="E414" s="10"/>
      <c r="F414" s="10"/>
    </row>
    <row r="415" spans="1:6" s="13" customFormat="1" x14ac:dyDescent="0.25">
      <c r="A415" s="12" t="s">
        <v>345</v>
      </c>
      <c r="B415" s="1" t="s">
        <v>178</v>
      </c>
      <c r="C415" s="4" t="s">
        <v>7</v>
      </c>
      <c r="D415" s="10">
        <v>2</v>
      </c>
      <c r="E415" s="10"/>
      <c r="F415" s="10"/>
    </row>
    <row r="416" spans="1:6" s="13" customFormat="1" x14ac:dyDescent="0.25">
      <c r="A416" s="12" t="s">
        <v>346</v>
      </c>
      <c r="B416" s="1" t="s">
        <v>179</v>
      </c>
      <c r="C416" s="4" t="s">
        <v>7</v>
      </c>
      <c r="D416" s="10">
        <v>1</v>
      </c>
      <c r="E416" s="10"/>
      <c r="F416" s="10"/>
    </row>
    <row r="417" spans="1:6" s="13" customFormat="1" x14ac:dyDescent="0.25">
      <c r="A417" s="12" t="s">
        <v>347</v>
      </c>
      <c r="B417" s="1" t="s">
        <v>180</v>
      </c>
      <c r="C417" s="4" t="s">
        <v>7</v>
      </c>
      <c r="D417" s="10">
        <v>1</v>
      </c>
      <c r="E417" s="10"/>
      <c r="F417" s="10"/>
    </row>
    <row r="418" spans="1:6" s="13" customFormat="1" x14ac:dyDescent="0.25">
      <c r="A418" s="12" t="s">
        <v>348</v>
      </c>
      <c r="B418" s="1" t="s">
        <v>181</v>
      </c>
      <c r="C418" s="4" t="s">
        <v>7</v>
      </c>
      <c r="D418" s="10">
        <v>1</v>
      </c>
      <c r="E418" s="10"/>
      <c r="F418" s="10"/>
    </row>
    <row r="419" spans="1:6" s="13" customFormat="1" x14ac:dyDescent="0.25">
      <c r="A419" s="12" t="s">
        <v>349</v>
      </c>
      <c r="B419" s="1" t="s">
        <v>182</v>
      </c>
      <c r="C419" s="4" t="s">
        <v>7</v>
      </c>
      <c r="D419" s="10">
        <v>1</v>
      </c>
      <c r="E419" s="10"/>
      <c r="F419" s="10"/>
    </row>
    <row r="420" spans="1:6" s="13" customFormat="1" x14ac:dyDescent="0.25">
      <c r="A420" s="12" t="s">
        <v>350</v>
      </c>
      <c r="B420" s="1" t="s">
        <v>183</v>
      </c>
      <c r="C420" s="4" t="s">
        <v>7</v>
      </c>
      <c r="D420" s="10">
        <v>1</v>
      </c>
      <c r="E420" s="10"/>
      <c r="F420" s="10"/>
    </row>
    <row r="421" spans="1:6" s="13" customFormat="1" x14ac:dyDescent="0.25">
      <c r="A421" s="12" t="s">
        <v>351</v>
      </c>
      <c r="B421" s="1" t="s">
        <v>184</v>
      </c>
      <c r="C421" s="4" t="s">
        <v>7</v>
      </c>
      <c r="D421" s="10">
        <v>1</v>
      </c>
      <c r="E421" s="10"/>
      <c r="F421" s="10"/>
    </row>
    <row r="422" spans="1:6" s="13" customFormat="1" x14ac:dyDescent="0.25">
      <c r="A422" s="12" t="s">
        <v>352</v>
      </c>
      <c r="B422" s="1" t="s">
        <v>185</v>
      </c>
      <c r="C422" s="4" t="s">
        <v>7</v>
      </c>
      <c r="D422" s="10">
        <v>1</v>
      </c>
      <c r="E422" s="10"/>
      <c r="F422" s="10"/>
    </row>
    <row r="423" spans="1:6" s="13" customFormat="1" x14ac:dyDescent="0.25">
      <c r="A423" s="12" t="s">
        <v>353</v>
      </c>
      <c r="B423" s="1" t="s">
        <v>186</v>
      </c>
      <c r="C423" s="4" t="s">
        <v>7</v>
      </c>
      <c r="D423" s="10">
        <v>1</v>
      </c>
      <c r="E423" s="10"/>
      <c r="F423" s="10"/>
    </row>
    <row r="424" spans="1:6" s="13" customFormat="1" x14ac:dyDescent="0.25">
      <c r="A424" s="12" t="s">
        <v>354</v>
      </c>
      <c r="B424" s="1" t="s">
        <v>187</v>
      </c>
      <c r="C424" s="4" t="s">
        <v>7</v>
      </c>
      <c r="D424" s="10">
        <v>1</v>
      </c>
      <c r="E424" s="10"/>
      <c r="F424" s="10"/>
    </row>
    <row r="425" spans="1:6" s="13" customFormat="1" x14ac:dyDescent="0.25">
      <c r="A425" s="12" t="s">
        <v>355</v>
      </c>
      <c r="B425" s="1" t="s">
        <v>188</v>
      </c>
      <c r="C425" s="4" t="s">
        <v>7</v>
      </c>
      <c r="D425" s="10">
        <v>1</v>
      </c>
      <c r="E425" s="10"/>
      <c r="F425" s="10"/>
    </row>
    <row r="426" spans="1:6" s="13" customFormat="1" x14ac:dyDescent="0.25">
      <c r="A426" s="12" t="s">
        <v>356</v>
      </c>
      <c r="B426" s="1" t="s">
        <v>189</v>
      </c>
      <c r="C426" s="4" t="s">
        <v>7</v>
      </c>
      <c r="D426" s="10">
        <v>1</v>
      </c>
      <c r="E426" s="10"/>
      <c r="F426" s="10"/>
    </row>
    <row r="427" spans="1:6" s="13" customFormat="1" x14ac:dyDescent="0.25">
      <c r="A427" s="12" t="s">
        <v>357</v>
      </c>
      <c r="B427" s="1" t="s">
        <v>190</v>
      </c>
      <c r="C427" s="4" t="s">
        <v>7</v>
      </c>
      <c r="D427" s="10">
        <v>1</v>
      </c>
      <c r="E427" s="10"/>
      <c r="F427" s="10"/>
    </row>
    <row r="428" spans="1:6" s="13" customFormat="1" x14ac:dyDescent="0.25">
      <c r="A428" s="12" t="s">
        <v>358</v>
      </c>
      <c r="B428" s="1" t="s">
        <v>191</v>
      </c>
      <c r="C428" s="4" t="s">
        <v>7</v>
      </c>
      <c r="D428" s="10">
        <v>1</v>
      </c>
      <c r="E428" s="10"/>
      <c r="F428" s="10"/>
    </row>
    <row r="429" spans="1:6" s="13" customFormat="1" x14ac:dyDescent="0.25">
      <c r="A429" s="12" t="s">
        <v>359</v>
      </c>
      <c r="B429" s="1" t="s">
        <v>192</v>
      </c>
      <c r="C429" s="4" t="s">
        <v>7</v>
      </c>
      <c r="D429" s="10">
        <v>1</v>
      </c>
      <c r="E429" s="10"/>
      <c r="F429" s="10"/>
    </row>
    <row r="430" spans="1:6" s="13" customFormat="1" x14ac:dyDescent="0.25">
      <c r="A430" s="12" t="s">
        <v>360</v>
      </c>
      <c r="B430" s="1" t="s">
        <v>193</v>
      </c>
      <c r="C430" s="4" t="s">
        <v>7</v>
      </c>
      <c r="D430" s="10">
        <v>1</v>
      </c>
      <c r="E430" s="10"/>
      <c r="F430" s="10"/>
    </row>
    <row r="431" spans="1:6" s="13" customFormat="1" x14ac:dyDescent="0.25">
      <c r="A431" s="12" t="s">
        <v>361</v>
      </c>
      <c r="B431" s="1" t="s">
        <v>194</v>
      </c>
      <c r="C431" s="4" t="s">
        <v>7</v>
      </c>
      <c r="D431" s="10">
        <v>2</v>
      </c>
      <c r="E431" s="10"/>
      <c r="F431" s="10"/>
    </row>
    <row r="432" spans="1:6" s="13" customFormat="1" x14ac:dyDescent="0.25">
      <c r="A432" s="12" t="s">
        <v>362</v>
      </c>
      <c r="B432" s="1" t="s">
        <v>195</v>
      </c>
      <c r="C432" s="4" t="s">
        <v>7</v>
      </c>
      <c r="D432" s="10">
        <v>1</v>
      </c>
      <c r="E432" s="10"/>
      <c r="F432" s="10"/>
    </row>
    <row r="433" spans="1:6" s="13" customFormat="1" x14ac:dyDescent="0.25">
      <c r="A433" s="12" t="s">
        <v>363</v>
      </c>
      <c r="B433" s="1" t="s">
        <v>196</v>
      </c>
      <c r="C433" s="4" t="s">
        <v>7</v>
      </c>
      <c r="D433" s="10">
        <v>1</v>
      </c>
      <c r="E433" s="10"/>
      <c r="F433" s="10"/>
    </row>
    <row r="434" spans="1:6" s="13" customFormat="1" x14ac:dyDescent="0.25">
      <c r="A434" s="12" t="s">
        <v>364</v>
      </c>
      <c r="B434" s="1" t="s">
        <v>197</v>
      </c>
      <c r="C434" s="4" t="s">
        <v>7</v>
      </c>
      <c r="D434" s="10">
        <v>1</v>
      </c>
      <c r="E434" s="10"/>
      <c r="F434" s="10"/>
    </row>
    <row r="435" spans="1:6" s="13" customFormat="1" x14ac:dyDescent="0.25">
      <c r="A435" s="12" t="s">
        <v>365</v>
      </c>
      <c r="B435" s="1" t="s">
        <v>198</v>
      </c>
      <c r="C435" s="4" t="s">
        <v>7</v>
      </c>
      <c r="D435" s="10">
        <v>1</v>
      </c>
      <c r="E435" s="10"/>
      <c r="F435" s="10"/>
    </row>
    <row r="436" spans="1:6" s="13" customFormat="1" x14ac:dyDescent="0.25">
      <c r="A436" s="12" t="s">
        <v>366</v>
      </c>
      <c r="B436" s="1" t="s">
        <v>199</v>
      </c>
      <c r="C436" s="4" t="s">
        <v>7</v>
      </c>
      <c r="D436" s="10">
        <v>1</v>
      </c>
      <c r="E436" s="10"/>
      <c r="F436" s="10"/>
    </row>
    <row r="437" spans="1:6" s="13" customFormat="1" x14ac:dyDescent="0.25">
      <c r="A437" s="12" t="s">
        <v>367</v>
      </c>
      <c r="B437" s="1" t="s">
        <v>200</v>
      </c>
      <c r="C437" s="4" t="s">
        <v>7</v>
      </c>
      <c r="D437" s="10">
        <v>1</v>
      </c>
      <c r="E437" s="10"/>
      <c r="F437" s="10"/>
    </row>
    <row r="438" spans="1:6" s="13" customFormat="1" x14ac:dyDescent="0.25">
      <c r="A438" s="12" t="s">
        <v>368</v>
      </c>
      <c r="B438" s="1" t="s">
        <v>201</v>
      </c>
      <c r="C438" s="4" t="s">
        <v>7</v>
      </c>
      <c r="D438" s="10">
        <v>2</v>
      </c>
      <c r="E438" s="10"/>
      <c r="F438" s="10"/>
    </row>
    <row r="439" spans="1:6" s="13" customFormat="1" x14ac:dyDescent="0.25">
      <c r="A439" s="12" t="s">
        <v>369</v>
      </c>
      <c r="B439" s="1" t="s">
        <v>202</v>
      </c>
      <c r="C439" s="4" t="s">
        <v>7</v>
      </c>
      <c r="D439" s="10">
        <v>1</v>
      </c>
      <c r="E439" s="10"/>
      <c r="F439" s="10"/>
    </row>
    <row r="440" spans="1:6" s="13" customFormat="1" x14ac:dyDescent="0.25">
      <c r="A440" s="12" t="s">
        <v>370</v>
      </c>
      <c r="B440" s="1" t="s">
        <v>203</v>
      </c>
      <c r="C440" s="4" t="s">
        <v>7</v>
      </c>
      <c r="D440" s="10">
        <v>1</v>
      </c>
      <c r="E440" s="10"/>
      <c r="F440" s="10"/>
    </row>
    <row r="441" spans="1:6" s="13" customFormat="1" x14ac:dyDescent="0.25">
      <c r="A441" s="12" t="s">
        <v>371</v>
      </c>
      <c r="B441" s="1" t="s">
        <v>204</v>
      </c>
      <c r="C441" s="4" t="s">
        <v>7</v>
      </c>
      <c r="D441" s="10">
        <v>1</v>
      </c>
      <c r="E441" s="10"/>
      <c r="F441" s="10"/>
    </row>
    <row r="442" spans="1:6" s="13" customFormat="1" x14ac:dyDescent="0.25">
      <c r="A442" s="12" t="s">
        <v>372</v>
      </c>
      <c r="B442" s="1" t="s">
        <v>205</v>
      </c>
      <c r="C442" s="4" t="s">
        <v>7</v>
      </c>
      <c r="D442" s="10">
        <v>1</v>
      </c>
      <c r="E442" s="10"/>
      <c r="F442" s="10"/>
    </row>
    <row r="443" spans="1:6" s="13" customFormat="1" x14ac:dyDescent="0.25">
      <c r="A443" s="12" t="s">
        <v>373</v>
      </c>
      <c r="B443" s="1" t="s">
        <v>206</v>
      </c>
      <c r="C443" s="4" t="s">
        <v>7</v>
      </c>
      <c r="D443" s="10">
        <v>1</v>
      </c>
      <c r="E443" s="10"/>
      <c r="F443" s="10"/>
    </row>
    <row r="444" spans="1:6" s="13" customFormat="1" x14ac:dyDescent="0.25">
      <c r="A444" s="12" t="s">
        <v>374</v>
      </c>
      <c r="B444" s="1" t="s">
        <v>207</v>
      </c>
      <c r="C444" s="4" t="s">
        <v>7</v>
      </c>
      <c r="D444" s="10">
        <v>1</v>
      </c>
      <c r="E444" s="10"/>
      <c r="F444" s="10"/>
    </row>
    <row r="445" spans="1:6" s="14" customFormat="1" x14ac:dyDescent="0.25">
      <c r="A445" s="15"/>
      <c r="B445" s="2"/>
      <c r="C445" s="94"/>
      <c r="D445" s="94"/>
      <c r="E445" s="199"/>
      <c r="F445" s="199"/>
    </row>
    <row r="446" spans="1:6" s="13" customFormat="1" x14ac:dyDescent="0.25">
      <c r="A446" s="17"/>
      <c r="B446" s="3"/>
      <c r="C446" s="9"/>
      <c r="D446" s="9"/>
      <c r="E446" s="200"/>
      <c r="F446" s="200"/>
    </row>
    <row r="447" spans="1:6" s="13" customFormat="1" ht="30" x14ac:dyDescent="0.25">
      <c r="A447" s="12" t="s">
        <v>17</v>
      </c>
      <c r="B447" s="1" t="s">
        <v>159</v>
      </c>
      <c r="C447" s="4"/>
      <c r="D447" s="10"/>
      <c r="E447" s="10"/>
      <c r="F447" s="10"/>
    </row>
    <row r="448" spans="1:6" s="13" customFormat="1" x14ac:dyDescent="0.25">
      <c r="A448" s="12" t="s">
        <v>66</v>
      </c>
      <c r="B448" s="1" t="s">
        <v>208</v>
      </c>
      <c r="C448" s="4" t="s">
        <v>7</v>
      </c>
      <c r="D448" s="10">
        <v>1</v>
      </c>
      <c r="E448" s="10"/>
      <c r="F448" s="10"/>
    </row>
    <row r="449" spans="1:6" s="13" customFormat="1" x14ac:dyDescent="0.25">
      <c r="A449" s="12" t="s">
        <v>67</v>
      </c>
      <c r="B449" s="1" t="s">
        <v>209</v>
      </c>
      <c r="C449" s="4" t="s">
        <v>7</v>
      </c>
      <c r="D449" s="10">
        <v>1</v>
      </c>
      <c r="E449" s="10"/>
      <c r="F449" s="10"/>
    </row>
    <row r="450" spans="1:6" s="13" customFormat="1" x14ac:dyDescent="0.25">
      <c r="A450" s="12" t="s">
        <v>265</v>
      </c>
      <c r="B450" s="1" t="s">
        <v>210</v>
      </c>
      <c r="C450" s="4" t="s">
        <v>7</v>
      </c>
      <c r="D450" s="10">
        <v>3</v>
      </c>
      <c r="E450" s="10"/>
      <c r="F450" s="10"/>
    </row>
    <row r="451" spans="1:6" s="13" customFormat="1" x14ac:dyDescent="0.25">
      <c r="A451" s="12" t="s">
        <v>266</v>
      </c>
      <c r="B451" s="1" t="s">
        <v>211</v>
      </c>
      <c r="C451" s="4" t="s">
        <v>7</v>
      </c>
      <c r="D451" s="10">
        <v>2</v>
      </c>
      <c r="E451" s="10"/>
      <c r="F451" s="10"/>
    </row>
    <row r="452" spans="1:6" s="13" customFormat="1" x14ac:dyDescent="0.25">
      <c r="A452" s="12" t="s">
        <v>267</v>
      </c>
      <c r="B452" s="1" t="s">
        <v>212</v>
      </c>
      <c r="C452" s="4" t="s">
        <v>7</v>
      </c>
      <c r="D452" s="10">
        <v>1</v>
      </c>
      <c r="E452" s="10"/>
      <c r="F452" s="10"/>
    </row>
    <row r="453" spans="1:6" s="14" customFormat="1" x14ac:dyDescent="0.25">
      <c r="A453" s="15"/>
      <c r="B453" s="2"/>
      <c r="C453" s="94"/>
      <c r="D453" s="94"/>
      <c r="E453" s="199"/>
      <c r="F453" s="199"/>
    </row>
    <row r="454" spans="1:6" s="13" customFormat="1" x14ac:dyDescent="0.25">
      <c r="A454" s="17"/>
      <c r="B454" s="3"/>
      <c r="C454" s="9"/>
      <c r="D454" s="9"/>
      <c r="E454" s="200"/>
      <c r="F454" s="200"/>
    </row>
    <row r="455" spans="1:6" s="13" customFormat="1" ht="30" x14ac:dyDescent="0.25">
      <c r="A455" s="12" t="s">
        <v>18</v>
      </c>
      <c r="B455" s="1" t="s">
        <v>213</v>
      </c>
      <c r="C455" s="4"/>
      <c r="D455" s="10"/>
      <c r="E455" s="10"/>
      <c r="F455" s="10"/>
    </row>
    <row r="456" spans="1:6" s="13" customFormat="1" x14ac:dyDescent="0.25">
      <c r="A456" s="12" t="s">
        <v>375</v>
      </c>
      <c r="B456" s="1" t="s">
        <v>215</v>
      </c>
      <c r="C456" s="4" t="s">
        <v>7</v>
      </c>
      <c r="D456" s="10">
        <v>12</v>
      </c>
      <c r="E456" s="10"/>
      <c r="F456" s="10"/>
    </row>
    <row r="457" spans="1:6" s="13" customFormat="1" x14ac:dyDescent="0.25">
      <c r="A457" s="12" t="s">
        <v>376</v>
      </c>
      <c r="B457" s="1" t="s">
        <v>216</v>
      </c>
      <c r="C457" s="4" t="s">
        <v>7</v>
      </c>
      <c r="D457" s="10">
        <v>3</v>
      </c>
      <c r="E457" s="10"/>
      <c r="F457" s="10"/>
    </row>
    <row r="458" spans="1:6" s="13" customFormat="1" x14ac:dyDescent="0.25">
      <c r="A458" s="12" t="s">
        <v>377</v>
      </c>
      <c r="B458" s="1" t="s">
        <v>217</v>
      </c>
      <c r="C458" s="4" t="s">
        <v>7</v>
      </c>
      <c r="D458" s="10">
        <v>22</v>
      </c>
      <c r="E458" s="10"/>
      <c r="F458" s="10"/>
    </row>
    <row r="459" spans="1:6" s="13" customFormat="1" x14ac:dyDescent="0.25">
      <c r="A459" s="12" t="s">
        <v>378</v>
      </c>
      <c r="B459" s="1" t="s">
        <v>218</v>
      </c>
      <c r="C459" s="4" t="s">
        <v>7</v>
      </c>
      <c r="D459" s="10">
        <v>17</v>
      </c>
      <c r="E459" s="10"/>
      <c r="F459" s="10"/>
    </row>
    <row r="460" spans="1:6" s="13" customFormat="1" x14ac:dyDescent="0.25">
      <c r="A460" s="12" t="s">
        <v>379</v>
      </c>
      <c r="B460" s="1" t="s">
        <v>219</v>
      </c>
      <c r="C460" s="4" t="s">
        <v>7</v>
      </c>
      <c r="D460" s="10">
        <v>1</v>
      </c>
      <c r="E460" s="10"/>
      <c r="F460" s="10"/>
    </row>
    <row r="461" spans="1:6" s="13" customFormat="1" x14ac:dyDescent="0.25">
      <c r="A461" s="12" t="s">
        <v>380</v>
      </c>
      <c r="B461" s="1" t="s">
        <v>220</v>
      </c>
      <c r="C461" s="4" t="s">
        <v>7</v>
      </c>
      <c r="D461" s="10">
        <v>1</v>
      </c>
      <c r="E461" s="10"/>
      <c r="F461" s="10"/>
    </row>
    <row r="462" spans="1:6" s="14" customFormat="1" x14ac:dyDescent="0.25">
      <c r="A462" s="15"/>
      <c r="B462" s="2"/>
      <c r="C462" s="94"/>
      <c r="D462" s="94"/>
      <c r="E462" s="199"/>
      <c r="F462" s="199"/>
    </row>
    <row r="463" spans="1:6" s="13" customFormat="1" x14ac:dyDescent="0.25">
      <c r="A463" s="17"/>
      <c r="B463" s="3"/>
      <c r="C463" s="9"/>
      <c r="D463" s="9"/>
      <c r="E463" s="200"/>
      <c r="F463" s="200"/>
    </row>
    <row r="464" spans="1:6" s="13" customFormat="1" ht="30" x14ac:dyDescent="0.25">
      <c r="A464" s="12" t="s">
        <v>19</v>
      </c>
      <c r="B464" s="1" t="s">
        <v>222</v>
      </c>
      <c r="C464" s="4"/>
      <c r="D464" s="10"/>
      <c r="E464" s="10"/>
      <c r="F464" s="10"/>
    </row>
    <row r="465" spans="1:6" s="13" customFormat="1" x14ac:dyDescent="0.25">
      <c r="A465" s="12" t="s">
        <v>237</v>
      </c>
      <c r="B465" s="58" t="s">
        <v>229</v>
      </c>
      <c r="C465" s="4" t="s">
        <v>7</v>
      </c>
      <c r="D465" s="10">
        <v>2</v>
      </c>
      <c r="E465" s="10"/>
      <c r="F465" s="10"/>
    </row>
    <row r="466" spans="1:6" s="13" customFormat="1" x14ac:dyDescent="0.25">
      <c r="A466" s="12" t="s">
        <v>238</v>
      </c>
      <c r="B466" s="58" t="s">
        <v>230</v>
      </c>
      <c r="C466" s="4" t="s">
        <v>7</v>
      </c>
      <c r="D466" s="10">
        <v>1</v>
      </c>
      <c r="E466" s="10"/>
      <c r="F466" s="10"/>
    </row>
    <row r="467" spans="1:6" s="13" customFormat="1" x14ac:dyDescent="0.25">
      <c r="A467" s="12" t="s">
        <v>381</v>
      </c>
      <c r="B467" s="58" t="s">
        <v>231</v>
      </c>
      <c r="C467" s="4" t="s">
        <v>7</v>
      </c>
      <c r="D467" s="10">
        <v>8</v>
      </c>
      <c r="E467" s="10"/>
      <c r="F467" s="10"/>
    </row>
    <row r="468" spans="1:6" s="13" customFormat="1" x14ac:dyDescent="0.25">
      <c r="A468" s="12" t="s">
        <v>382</v>
      </c>
      <c r="B468" s="58" t="s">
        <v>232</v>
      </c>
      <c r="C468" s="4" t="s">
        <v>7</v>
      </c>
      <c r="D468" s="10">
        <v>1</v>
      </c>
      <c r="E468" s="10"/>
      <c r="F468" s="10"/>
    </row>
    <row r="469" spans="1:6" s="13" customFormat="1" x14ac:dyDescent="0.25">
      <c r="A469" s="12" t="s">
        <v>383</v>
      </c>
      <c r="B469" s="58" t="s">
        <v>233</v>
      </c>
      <c r="C469" s="4" t="s">
        <v>7</v>
      </c>
      <c r="D469" s="10">
        <v>1</v>
      </c>
      <c r="E469" s="10"/>
      <c r="F469" s="10"/>
    </row>
    <row r="470" spans="1:6" s="13" customFormat="1" x14ac:dyDescent="0.25">
      <c r="A470" s="12" t="s">
        <v>384</v>
      </c>
      <c r="B470" s="58" t="s">
        <v>234</v>
      </c>
      <c r="C470" s="4" t="s">
        <v>7</v>
      </c>
      <c r="D470" s="10">
        <v>5</v>
      </c>
      <c r="E470" s="10"/>
      <c r="F470" s="10"/>
    </row>
    <row r="471" spans="1:6" s="13" customFormat="1" x14ac:dyDescent="0.25">
      <c r="A471" s="12" t="s">
        <v>385</v>
      </c>
      <c r="B471" s="58" t="s">
        <v>235</v>
      </c>
      <c r="C471" s="4" t="s">
        <v>7</v>
      </c>
      <c r="D471" s="10">
        <v>2</v>
      </c>
      <c r="E471" s="10"/>
      <c r="F471" s="10"/>
    </row>
    <row r="472" spans="1:6" s="14" customFormat="1" x14ac:dyDescent="0.25">
      <c r="A472" s="15"/>
      <c r="B472" s="2"/>
      <c r="C472" s="94"/>
      <c r="D472" s="94"/>
      <c r="E472" s="199"/>
      <c r="F472" s="199"/>
    </row>
    <row r="473" spans="1:6" s="51" customFormat="1" x14ac:dyDescent="0.25">
      <c r="A473" s="17"/>
      <c r="B473" s="3"/>
      <c r="C473" s="9"/>
      <c r="D473" s="9"/>
      <c r="E473" s="200"/>
      <c r="F473" s="200"/>
    </row>
    <row r="474" spans="1:6" s="51" customFormat="1" ht="30" x14ac:dyDescent="0.25">
      <c r="A474" s="49" t="s">
        <v>40</v>
      </c>
      <c r="B474" s="50" t="s">
        <v>241</v>
      </c>
      <c r="C474" s="96"/>
      <c r="D474" s="97"/>
      <c r="E474" s="97"/>
      <c r="F474" s="97"/>
    </row>
    <row r="475" spans="1:6" s="51" customFormat="1" x14ac:dyDescent="0.25">
      <c r="A475" s="49" t="s">
        <v>77</v>
      </c>
      <c r="B475" s="59" t="s">
        <v>242</v>
      </c>
      <c r="C475" s="96" t="s">
        <v>7</v>
      </c>
      <c r="D475" s="97">
        <v>2</v>
      </c>
      <c r="E475" s="97"/>
      <c r="F475" s="97"/>
    </row>
    <row r="476" spans="1:6" s="51" customFormat="1" x14ac:dyDescent="0.25">
      <c r="A476" s="49" t="s">
        <v>74</v>
      </c>
      <c r="B476" s="59" t="s">
        <v>268</v>
      </c>
      <c r="C476" s="96" t="s">
        <v>7</v>
      </c>
      <c r="D476" s="97">
        <v>2</v>
      </c>
      <c r="E476" s="97"/>
      <c r="F476" s="97"/>
    </row>
    <row r="477" spans="1:6" s="51" customFormat="1" x14ac:dyDescent="0.25">
      <c r="A477" s="49" t="s">
        <v>75</v>
      </c>
      <c r="B477" s="59" t="s">
        <v>269</v>
      </c>
      <c r="C477" s="96" t="s">
        <v>7</v>
      </c>
      <c r="D477" s="97">
        <v>2</v>
      </c>
      <c r="E477" s="97"/>
      <c r="F477" s="97"/>
    </row>
    <row r="478" spans="1:6" s="51" customFormat="1" x14ac:dyDescent="0.25">
      <c r="A478" s="49" t="s">
        <v>387</v>
      </c>
      <c r="B478" s="59" t="s">
        <v>270</v>
      </c>
      <c r="C478" s="96" t="s">
        <v>7</v>
      </c>
      <c r="D478" s="97">
        <v>5</v>
      </c>
      <c r="E478" s="97"/>
      <c r="F478" s="97"/>
    </row>
    <row r="479" spans="1:6" s="13" customFormat="1" x14ac:dyDescent="0.25">
      <c r="A479" s="49" t="s">
        <v>386</v>
      </c>
      <c r="B479" s="59" t="s">
        <v>271</v>
      </c>
      <c r="C479" s="96" t="s">
        <v>7</v>
      </c>
      <c r="D479" s="97">
        <v>2</v>
      </c>
      <c r="E479" s="97"/>
      <c r="F479" s="97"/>
    </row>
    <row r="480" spans="1:6" s="14" customFormat="1" x14ac:dyDescent="0.25">
      <c r="A480" s="15"/>
      <c r="B480" s="2"/>
      <c r="C480" s="94"/>
      <c r="D480" s="94"/>
      <c r="E480" s="199"/>
      <c r="F480" s="199"/>
    </row>
    <row r="481" spans="1:6" s="13" customFormat="1" x14ac:dyDescent="0.25">
      <c r="A481" s="17"/>
      <c r="B481" s="3"/>
      <c r="C481" s="9"/>
      <c r="D481" s="9"/>
      <c r="E481" s="200"/>
      <c r="F481" s="200"/>
    </row>
    <row r="482" spans="1:6" s="13" customFormat="1" ht="30" x14ac:dyDescent="0.25">
      <c r="A482" s="12" t="s">
        <v>42</v>
      </c>
      <c r="B482" s="50" t="s">
        <v>236</v>
      </c>
      <c r="C482" s="4"/>
      <c r="D482" s="10"/>
      <c r="E482" s="10"/>
      <c r="F482" s="10"/>
    </row>
    <row r="483" spans="1:6" s="13" customFormat="1" x14ac:dyDescent="0.25">
      <c r="A483" s="12"/>
      <c r="B483" s="59" t="s">
        <v>117</v>
      </c>
      <c r="C483" s="4" t="s">
        <v>7</v>
      </c>
      <c r="D483" s="10">
        <v>1</v>
      </c>
      <c r="E483" s="10"/>
      <c r="F483" s="10"/>
    </row>
    <row r="484" spans="1:6" s="14" customFormat="1" x14ac:dyDescent="0.25">
      <c r="A484" s="15"/>
      <c r="B484" s="2"/>
      <c r="C484" s="94"/>
      <c r="D484" s="94"/>
      <c r="E484" s="199"/>
      <c r="F484" s="199"/>
    </row>
    <row r="485" spans="1:6" s="13" customFormat="1" x14ac:dyDescent="0.25">
      <c r="A485" s="17"/>
      <c r="B485" s="3"/>
      <c r="C485" s="9"/>
      <c r="D485" s="9"/>
      <c r="E485" s="200"/>
      <c r="F485" s="200"/>
    </row>
    <row r="486" spans="1:6" s="13" customFormat="1" ht="30" x14ac:dyDescent="0.25">
      <c r="A486" s="12" t="s">
        <v>43</v>
      </c>
      <c r="B486" s="50" t="s">
        <v>239</v>
      </c>
      <c r="C486" s="4"/>
      <c r="D486" s="10"/>
      <c r="E486" s="10"/>
      <c r="F486" s="10"/>
    </row>
    <row r="487" spans="1:6" s="13" customFormat="1" x14ac:dyDescent="0.25">
      <c r="A487" s="12" t="s">
        <v>388</v>
      </c>
      <c r="B487" s="1" t="s">
        <v>116</v>
      </c>
      <c r="C487" s="4" t="s">
        <v>7</v>
      </c>
      <c r="D487" s="10">
        <v>2</v>
      </c>
      <c r="E487" s="10"/>
      <c r="F487" s="10"/>
    </row>
    <row r="488" spans="1:6" s="13" customFormat="1" x14ac:dyDescent="0.25">
      <c r="A488" s="12" t="s">
        <v>389</v>
      </c>
      <c r="B488" s="1" t="s">
        <v>240</v>
      </c>
      <c r="C488" s="4" t="s">
        <v>7</v>
      </c>
      <c r="D488" s="10">
        <v>1</v>
      </c>
      <c r="E488" s="10"/>
      <c r="F488" s="10"/>
    </row>
    <row r="489" spans="1:6" s="14" customFormat="1" x14ac:dyDescent="0.25">
      <c r="A489" s="15"/>
      <c r="B489" s="2"/>
      <c r="C489" s="94"/>
      <c r="D489" s="94"/>
      <c r="E489" s="199"/>
      <c r="F489" s="199"/>
    </row>
    <row r="490" spans="1:6" s="13" customFormat="1" x14ac:dyDescent="0.25">
      <c r="A490" s="17"/>
      <c r="B490" s="3"/>
      <c r="C490" s="9"/>
      <c r="D490" s="9"/>
      <c r="E490" s="200"/>
      <c r="F490" s="200"/>
    </row>
    <row r="491" spans="1:6" s="13" customFormat="1" ht="30" x14ac:dyDescent="0.25">
      <c r="A491" s="12" t="s">
        <v>44</v>
      </c>
      <c r="B491" s="1" t="s">
        <v>153</v>
      </c>
      <c r="C491" s="4"/>
      <c r="D491" s="10"/>
      <c r="E491" s="10"/>
      <c r="F491" s="10"/>
    </row>
    <row r="492" spans="1:6" s="13" customFormat="1" x14ac:dyDescent="0.25">
      <c r="A492" s="12" t="s">
        <v>390</v>
      </c>
      <c r="B492" s="1" t="s">
        <v>116</v>
      </c>
      <c r="C492" s="4" t="s">
        <v>7</v>
      </c>
      <c r="D492" s="10">
        <v>1</v>
      </c>
      <c r="E492" s="10"/>
      <c r="F492" s="10"/>
    </row>
    <row r="493" spans="1:6" s="13" customFormat="1" x14ac:dyDescent="0.25">
      <c r="A493" s="12" t="s">
        <v>391</v>
      </c>
      <c r="B493" s="1" t="s">
        <v>117</v>
      </c>
      <c r="C493" s="4" t="s">
        <v>7</v>
      </c>
      <c r="D493" s="10">
        <v>3</v>
      </c>
      <c r="E493" s="10"/>
      <c r="F493" s="10"/>
    </row>
    <row r="494" spans="1:6" s="13" customFormat="1" x14ac:dyDescent="0.25">
      <c r="A494" s="12" t="s">
        <v>392</v>
      </c>
      <c r="B494" s="1" t="s">
        <v>154</v>
      </c>
      <c r="C494" s="4" t="s">
        <v>7</v>
      </c>
      <c r="D494" s="10">
        <v>1</v>
      </c>
      <c r="E494" s="10"/>
      <c r="F494" s="10"/>
    </row>
    <row r="495" spans="1:6" s="14" customFormat="1" x14ac:dyDescent="0.25">
      <c r="A495" s="15"/>
      <c r="B495" s="2"/>
      <c r="C495" s="94"/>
      <c r="D495" s="94"/>
      <c r="E495" s="199"/>
      <c r="F495" s="199"/>
    </row>
    <row r="496" spans="1:6" s="13" customFormat="1" x14ac:dyDescent="0.25">
      <c r="A496" s="17"/>
      <c r="B496" s="3"/>
      <c r="C496" s="9"/>
      <c r="D496" s="9"/>
      <c r="E496" s="200"/>
      <c r="F496" s="200"/>
    </row>
    <row r="497" spans="1:6" s="13" customFormat="1" ht="30" x14ac:dyDescent="0.25">
      <c r="A497" s="12" t="s">
        <v>45</v>
      </c>
      <c r="B497" s="1" t="s">
        <v>304</v>
      </c>
      <c r="C497" s="4"/>
      <c r="D497" s="10"/>
      <c r="E497" s="10"/>
      <c r="F497" s="10"/>
    </row>
    <row r="498" spans="1:6" s="13" customFormat="1" x14ac:dyDescent="0.25">
      <c r="A498" s="12" t="s">
        <v>393</v>
      </c>
      <c r="B498" s="1" t="s">
        <v>303</v>
      </c>
      <c r="C498" s="4" t="s">
        <v>7</v>
      </c>
      <c r="D498" s="10">
        <v>1</v>
      </c>
      <c r="E498" s="10"/>
      <c r="F498" s="10"/>
    </row>
    <row r="499" spans="1:6" s="13" customFormat="1" x14ac:dyDescent="0.25">
      <c r="A499" s="12" t="s">
        <v>394</v>
      </c>
      <c r="B499" s="1" t="s">
        <v>305</v>
      </c>
      <c r="C499" s="4" t="s">
        <v>7</v>
      </c>
      <c r="D499" s="10">
        <v>4</v>
      </c>
      <c r="E499" s="10"/>
      <c r="F499" s="10"/>
    </row>
    <row r="500" spans="1:6" s="13" customFormat="1" x14ac:dyDescent="0.25">
      <c r="A500" s="12"/>
      <c r="B500" s="1"/>
      <c r="C500" s="4"/>
      <c r="D500" s="10"/>
      <c r="E500" s="10"/>
      <c r="F500" s="10"/>
    </row>
    <row r="501" spans="1:6" s="13" customFormat="1" x14ac:dyDescent="0.25">
      <c r="A501" s="12"/>
      <c r="B501" s="1"/>
      <c r="C501" s="4"/>
      <c r="D501" s="10"/>
      <c r="E501" s="10"/>
      <c r="F501" s="10"/>
    </row>
    <row r="502" spans="1:6" s="13" customFormat="1" x14ac:dyDescent="0.25">
      <c r="A502" s="12" t="s">
        <v>46</v>
      </c>
      <c r="B502" s="1" t="s">
        <v>22</v>
      </c>
      <c r="C502" s="19" t="s">
        <v>689</v>
      </c>
      <c r="D502" s="137">
        <v>0.1</v>
      </c>
      <c r="E502" s="10"/>
      <c r="F502" s="10"/>
    </row>
    <row r="503" spans="1:6" s="13" customFormat="1" x14ac:dyDescent="0.25">
      <c r="A503" s="15"/>
      <c r="B503" s="2"/>
      <c r="C503" s="94"/>
      <c r="D503" s="94"/>
      <c r="E503" s="199"/>
      <c r="F503" s="199"/>
    </row>
    <row r="504" spans="1:6" x14ac:dyDescent="0.25">
      <c r="A504" s="17"/>
      <c r="B504" s="41"/>
      <c r="C504" s="9"/>
      <c r="D504" s="9"/>
      <c r="E504" s="200"/>
      <c r="F504" s="200" t="str">
        <f t="shared" ref="F504" si="13">IF(D504&gt;0,ROUND((E504*D504),2),"")</f>
        <v/>
      </c>
    </row>
    <row r="505" spans="1:6" s="13" customFormat="1" x14ac:dyDescent="0.25">
      <c r="A505" s="37" t="s">
        <v>149</v>
      </c>
      <c r="B505" s="38" t="s">
        <v>118</v>
      </c>
      <c r="C505" s="5"/>
      <c r="D505" s="5"/>
      <c r="E505" s="196"/>
      <c r="F505" s="40"/>
    </row>
    <row r="506" spans="1:6" s="14" customFormat="1" x14ac:dyDescent="0.25">
      <c r="A506" s="15"/>
      <c r="B506" s="2"/>
      <c r="C506" s="94"/>
      <c r="D506" s="94"/>
      <c r="E506" s="199"/>
      <c r="F506" s="199"/>
    </row>
    <row r="507" spans="1:6" s="13" customFormat="1" x14ac:dyDescent="0.25">
      <c r="A507" s="17"/>
      <c r="B507" s="3"/>
      <c r="C507" s="9"/>
      <c r="D507" s="9"/>
      <c r="E507" s="200"/>
      <c r="F507" s="200"/>
    </row>
    <row r="508" spans="1:6" s="13" customFormat="1" ht="214.5" customHeight="1" x14ac:dyDescent="0.25">
      <c r="A508" s="12" t="s">
        <v>27</v>
      </c>
      <c r="B508" s="50" t="s">
        <v>342</v>
      </c>
      <c r="C508" s="4" t="s">
        <v>7</v>
      </c>
      <c r="D508" s="10">
        <v>1</v>
      </c>
      <c r="E508" s="10"/>
      <c r="F508" s="10"/>
    </row>
    <row r="509" spans="1:6" s="13" customFormat="1" x14ac:dyDescent="0.25">
      <c r="A509" s="17"/>
      <c r="B509" s="3"/>
      <c r="C509" s="9"/>
      <c r="D509" s="9"/>
      <c r="E509" s="200"/>
      <c r="F509" s="200"/>
    </row>
    <row r="510" spans="1:6" s="13" customFormat="1" ht="247.5" customHeight="1" x14ac:dyDescent="0.25">
      <c r="A510" s="12" t="s">
        <v>12</v>
      </c>
      <c r="B510" s="60" t="s">
        <v>92</v>
      </c>
      <c r="C510" s="4" t="s">
        <v>7</v>
      </c>
      <c r="D510" s="10">
        <v>2</v>
      </c>
      <c r="E510" s="10"/>
      <c r="F510" s="10"/>
    </row>
    <row r="511" spans="1:6" s="13" customFormat="1" x14ac:dyDescent="0.25">
      <c r="A511" s="17"/>
      <c r="B511" s="3"/>
      <c r="C511" s="9"/>
      <c r="D511" s="9"/>
      <c r="E511" s="200"/>
      <c r="F511" s="200"/>
    </row>
    <row r="512" spans="1:6" s="13" customFormat="1" ht="75" x14ac:dyDescent="0.25">
      <c r="A512" s="12" t="s">
        <v>13</v>
      </c>
      <c r="B512" s="60" t="s">
        <v>141</v>
      </c>
      <c r="C512" s="4" t="s">
        <v>7</v>
      </c>
      <c r="D512" s="10">
        <v>4</v>
      </c>
      <c r="E512" s="10"/>
      <c r="F512" s="10"/>
    </row>
    <row r="513" spans="1:6" s="13" customFormat="1" x14ac:dyDescent="0.25">
      <c r="A513" s="17"/>
      <c r="B513" s="3"/>
      <c r="C513" s="9"/>
      <c r="D513" s="9"/>
      <c r="E513" s="200"/>
      <c r="F513" s="200"/>
    </row>
    <row r="514" spans="1:6" s="13" customFormat="1" ht="165" x14ac:dyDescent="0.25">
      <c r="A514" s="12" t="s">
        <v>14</v>
      </c>
      <c r="B514" s="1" t="s">
        <v>93</v>
      </c>
      <c r="C514" s="4" t="s">
        <v>7</v>
      </c>
      <c r="D514" s="10">
        <v>1</v>
      </c>
      <c r="E514" s="10"/>
      <c r="F514" s="10"/>
    </row>
    <row r="515" spans="1:6" s="13" customFormat="1" x14ac:dyDescent="0.25">
      <c r="A515" s="17"/>
      <c r="B515" s="3"/>
      <c r="C515" s="9"/>
      <c r="D515" s="9"/>
      <c r="E515" s="200"/>
      <c r="F515" s="200"/>
    </row>
    <row r="516" spans="1:6" s="13" customFormat="1" ht="75" x14ac:dyDescent="0.25">
      <c r="A516" s="12" t="s">
        <v>15</v>
      </c>
      <c r="B516" s="60" t="s">
        <v>1125</v>
      </c>
      <c r="C516" s="4" t="s">
        <v>7</v>
      </c>
      <c r="D516" s="10">
        <v>1</v>
      </c>
      <c r="E516" s="10"/>
      <c r="F516" s="10"/>
    </row>
    <row r="517" spans="1:6" s="13" customFormat="1" x14ac:dyDescent="0.25">
      <c r="A517" s="17"/>
      <c r="B517" s="3"/>
      <c r="C517" s="9"/>
      <c r="D517" s="9"/>
      <c r="E517" s="200"/>
      <c r="F517" s="200"/>
    </row>
    <row r="518" spans="1:6" s="13" customFormat="1" ht="180" x14ac:dyDescent="0.25">
      <c r="A518" s="12" t="s">
        <v>16</v>
      </c>
      <c r="B518" s="1" t="s">
        <v>1126</v>
      </c>
      <c r="C518" s="4" t="s">
        <v>7</v>
      </c>
      <c r="D518" s="10">
        <v>2</v>
      </c>
      <c r="E518" s="10"/>
      <c r="F518" s="10"/>
    </row>
    <row r="519" spans="1:6" s="13" customFormat="1" x14ac:dyDescent="0.25">
      <c r="A519" s="17"/>
      <c r="B519" s="3"/>
      <c r="C519" s="9"/>
      <c r="D519" s="9"/>
      <c r="E519" s="200"/>
      <c r="F519" s="200"/>
    </row>
    <row r="520" spans="1:6" s="13" customFormat="1" ht="315" x14ac:dyDescent="0.25">
      <c r="A520" s="12" t="s">
        <v>17</v>
      </c>
      <c r="B520" s="1" t="s">
        <v>101</v>
      </c>
      <c r="C520" s="4" t="s">
        <v>7</v>
      </c>
      <c r="D520" s="10">
        <v>1</v>
      </c>
      <c r="E520" s="10"/>
      <c r="F520" s="10"/>
    </row>
    <row r="521" spans="1:6" s="14" customFormat="1" x14ac:dyDescent="0.25">
      <c r="A521" s="15"/>
      <c r="B521" s="2"/>
      <c r="C521" s="94"/>
      <c r="D521" s="94"/>
      <c r="E521" s="199"/>
      <c r="F521" s="199"/>
    </row>
    <row r="522" spans="1:6" s="13" customFormat="1" ht="315" x14ac:dyDescent="0.25">
      <c r="A522" s="12" t="s">
        <v>18</v>
      </c>
      <c r="B522" s="1" t="s">
        <v>102</v>
      </c>
      <c r="C522" s="4" t="s">
        <v>7</v>
      </c>
      <c r="D522" s="10">
        <v>1</v>
      </c>
      <c r="E522" s="10"/>
      <c r="F522" s="10"/>
    </row>
    <row r="523" spans="1:6" s="13" customFormat="1" x14ac:dyDescent="0.25">
      <c r="A523" s="17"/>
      <c r="B523" s="3"/>
      <c r="C523" s="9"/>
      <c r="D523" s="9"/>
      <c r="E523" s="200"/>
      <c r="F523" s="200"/>
    </row>
    <row r="524" spans="1:6" s="13" customFormat="1" ht="360" x14ac:dyDescent="0.25">
      <c r="A524" s="12" t="s">
        <v>19</v>
      </c>
      <c r="B524" s="1" t="s">
        <v>103</v>
      </c>
      <c r="C524" s="4" t="s">
        <v>7</v>
      </c>
      <c r="D524" s="10">
        <v>1</v>
      </c>
      <c r="E524" s="10"/>
      <c r="F524" s="10"/>
    </row>
    <row r="525" spans="1:6" s="14" customFormat="1" x14ac:dyDescent="0.25">
      <c r="A525" s="15"/>
      <c r="B525" s="2"/>
      <c r="C525" s="94"/>
      <c r="D525" s="94"/>
      <c r="E525" s="199"/>
      <c r="F525" s="199"/>
    </row>
    <row r="526" spans="1:6" s="13" customFormat="1" x14ac:dyDescent="0.25">
      <c r="A526" s="17"/>
      <c r="B526" s="3"/>
      <c r="C526" s="9"/>
      <c r="D526" s="9"/>
      <c r="E526" s="200"/>
      <c r="F526" s="200"/>
    </row>
    <row r="527" spans="1:6" s="13" customFormat="1" ht="345" x14ac:dyDescent="0.25">
      <c r="A527" s="12" t="s">
        <v>40</v>
      </c>
      <c r="B527" s="1" t="s">
        <v>104</v>
      </c>
      <c r="C527" s="4" t="s">
        <v>7</v>
      </c>
      <c r="D527" s="10">
        <v>1</v>
      </c>
      <c r="E527" s="10"/>
      <c r="F527" s="10"/>
    </row>
    <row r="528" spans="1:6" s="13" customFormat="1" x14ac:dyDescent="0.25">
      <c r="A528" s="17"/>
      <c r="B528" s="3"/>
      <c r="C528" s="9"/>
      <c r="D528" s="9"/>
      <c r="E528" s="200"/>
      <c r="F528" s="200"/>
    </row>
    <row r="529" spans="1:6" s="13" customFormat="1" ht="135" x14ac:dyDescent="0.25">
      <c r="A529" s="12" t="s">
        <v>42</v>
      </c>
      <c r="B529" s="1" t="s">
        <v>95</v>
      </c>
      <c r="C529" s="4" t="s">
        <v>7</v>
      </c>
      <c r="D529" s="10">
        <v>2</v>
      </c>
      <c r="E529" s="10"/>
      <c r="F529" s="10"/>
    </row>
    <row r="530" spans="1:6" s="14" customFormat="1" x14ac:dyDescent="0.25">
      <c r="A530" s="15"/>
      <c r="B530" s="2"/>
      <c r="C530" s="94"/>
      <c r="D530" s="94"/>
      <c r="E530" s="199"/>
      <c r="F530" s="199"/>
    </row>
    <row r="531" spans="1:6" s="13" customFormat="1" x14ac:dyDescent="0.25">
      <c r="A531" s="17"/>
      <c r="B531" s="3"/>
      <c r="C531" s="9"/>
      <c r="D531" s="9"/>
      <c r="E531" s="200"/>
      <c r="F531" s="200"/>
    </row>
    <row r="532" spans="1:6" s="13" customFormat="1" ht="210" x14ac:dyDescent="0.25">
      <c r="A532" s="12" t="s">
        <v>43</v>
      </c>
      <c r="B532" s="1" t="s">
        <v>91</v>
      </c>
      <c r="C532" s="4" t="s">
        <v>7</v>
      </c>
      <c r="D532" s="10">
        <v>1</v>
      </c>
      <c r="E532" s="10"/>
      <c r="F532" s="10"/>
    </row>
    <row r="533" spans="1:6" s="13" customFormat="1" x14ac:dyDescent="0.25">
      <c r="A533" s="17"/>
      <c r="B533" s="3"/>
      <c r="C533" s="9"/>
      <c r="D533" s="9"/>
      <c r="E533" s="200"/>
      <c r="F533" s="200"/>
    </row>
    <row r="534" spans="1:6" s="13" customFormat="1" ht="195" x14ac:dyDescent="0.25">
      <c r="A534" s="12" t="s">
        <v>44</v>
      </c>
      <c r="B534" s="1" t="s">
        <v>96</v>
      </c>
      <c r="C534" s="4" t="s">
        <v>7</v>
      </c>
      <c r="D534" s="10">
        <v>1</v>
      </c>
      <c r="E534" s="10"/>
      <c r="F534" s="10"/>
    </row>
    <row r="535" spans="1:6" s="13" customFormat="1" x14ac:dyDescent="0.25">
      <c r="A535" s="17"/>
      <c r="B535" s="3"/>
      <c r="C535" s="9"/>
      <c r="D535" s="9"/>
      <c r="E535" s="200"/>
      <c r="F535" s="200"/>
    </row>
    <row r="536" spans="1:6" s="13" customFormat="1" ht="245.25" customHeight="1" x14ac:dyDescent="0.25">
      <c r="A536" s="12" t="s">
        <v>45</v>
      </c>
      <c r="B536" s="1" t="s">
        <v>94</v>
      </c>
      <c r="C536" s="4" t="s">
        <v>7</v>
      </c>
      <c r="D536" s="10">
        <v>1</v>
      </c>
      <c r="E536" s="10"/>
      <c r="F536" s="10"/>
    </row>
    <row r="537" spans="1:6" s="13" customFormat="1" x14ac:dyDescent="0.25">
      <c r="A537" s="15"/>
      <c r="B537" s="2"/>
      <c r="C537" s="94"/>
      <c r="D537" s="94"/>
      <c r="E537" s="199"/>
      <c r="F537" s="199"/>
    </row>
    <row r="538" spans="1:6" s="13" customFormat="1" ht="112.5" customHeight="1" x14ac:dyDescent="0.25">
      <c r="A538" s="12" t="s">
        <v>46</v>
      </c>
      <c r="B538" s="1" t="s">
        <v>97</v>
      </c>
      <c r="C538" s="4" t="s">
        <v>7</v>
      </c>
      <c r="D538" s="10">
        <v>1</v>
      </c>
      <c r="E538" s="10"/>
      <c r="F538" s="10"/>
    </row>
    <row r="539" spans="1:6" s="13" customFormat="1" x14ac:dyDescent="0.25">
      <c r="A539" s="17"/>
      <c r="B539" s="3"/>
      <c r="C539" s="9"/>
      <c r="D539" s="9"/>
      <c r="E539" s="200"/>
      <c r="F539" s="200"/>
    </row>
    <row r="540" spans="1:6" s="13" customFormat="1" ht="409.5" x14ac:dyDescent="0.25">
      <c r="A540" s="12" t="s">
        <v>78</v>
      </c>
      <c r="B540" s="1" t="s">
        <v>99</v>
      </c>
      <c r="C540" s="4" t="s">
        <v>7</v>
      </c>
      <c r="D540" s="10">
        <v>1</v>
      </c>
      <c r="E540" s="10"/>
      <c r="F540" s="10"/>
    </row>
    <row r="541" spans="1:6" s="13" customFormat="1" x14ac:dyDescent="0.25">
      <c r="A541" s="17"/>
      <c r="B541" s="3"/>
      <c r="C541" s="9"/>
      <c r="D541" s="9"/>
      <c r="E541" s="200"/>
      <c r="F541" s="200"/>
    </row>
    <row r="542" spans="1:6" s="13" customFormat="1" ht="409.5" x14ac:dyDescent="0.25">
      <c r="A542" s="12" t="s">
        <v>138</v>
      </c>
      <c r="B542" s="1" t="s">
        <v>98</v>
      </c>
      <c r="C542" s="4" t="s">
        <v>7</v>
      </c>
      <c r="D542" s="10">
        <v>1</v>
      </c>
      <c r="E542" s="10"/>
      <c r="F542" s="10"/>
    </row>
    <row r="543" spans="1:6" s="14" customFormat="1" x14ac:dyDescent="0.25">
      <c r="A543" s="15"/>
      <c r="B543" s="2"/>
      <c r="C543" s="94"/>
      <c r="D543" s="94"/>
      <c r="E543" s="199"/>
      <c r="F543" s="199"/>
    </row>
    <row r="544" spans="1:6" s="13" customFormat="1" x14ac:dyDescent="0.25">
      <c r="A544" s="17"/>
      <c r="B544" s="3"/>
      <c r="C544" s="9"/>
      <c r="D544" s="9"/>
      <c r="E544" s="200"/>
      <c r="F544" s="200"/>
    </row>
    <row r="545" spans="1:6" s="13" customFormat="1" ht="409.5" x14ac:dyDescent="0.25">
      <c r="A545" s="12" t="s">
        <v>139</v>
      </c>
      <c r="B545" s="1" t="s">
        <v>100</v>
      </c>
      <c r="C545" s="4" t="s">
        <v>7</v>
      </c>
      <c r="D545" s="10">
        <v>1</v>
      </c>
      <c r="E545" s="10"/>
      <c r="F545" s="10"/>
    </row>
    <row r="546" spans="1:6" s="13" customFormat="1" x14ac:dyDescent="0.25">
      <c r="A546" s="17"/>
      <c r="B546" s="3"/>
      <c r="C546" s="9"/>
      <c r="D546" s="9"/>
      <c r="E546" s="200"/>
      <c r="F546" s="200"/>
    </row>
    <row r="547" spans="1:6" s="13" customFormat="1" ht="75" x14ac:dyDescent="0.25">
      <c r="A547" s="12" t="s">
        <v>243</v>
      </c>
      <c r="B547" s="1" t="s">
        <v>1127</v>
      </c>
      <c r="C547" s="4" t="s">
        <v>7</v>
      </c>
      <c r="D547" s="10">
        <v>1</v>
      </c>
      <c r="E547" s="10"/>
      <c r="F547" s="10"/>
    </row>
    <row r="548" spans="1:6" s="13" customFormat="1" x14ac:dyDescent="0.25">
      <c r="A548" s="17"/>
      <c r="B548" s="3"/>
      <c r="C548" s="9"/>
      <c r="D548" s="9"/>
      <c r="E548" s="200"/>
      <c r="F548" s="200"/>
    </row>
    <row r="549" spans="1:6" s="13" customFormat="1" ht="30" x14ac:dyDescent="0.25">
      <c r="A549" s="12" t="s">
        <v>244</v>
      </c>
      <c r="B549" s="1" t="s">
        <v>68</v>
      </c>
      <c r="C549" s="4"/>
      <c r="D549" s="10"/>
      <c r="E549" s="10"/>
      <c r="F549" s="10"/>
    </row>
    <row r="550" spans="1:6" s="13" customFormat="1" x14ac:dyDescent="0.25">
      <c r="A550" s="12" t="s">
        <v>245</v>
      </c>
      <c r="B550" s="1" t="s">
        <v>299</v>
      </c>
      <c r="C550" s="4" t="s">
        <v>7</v>
      </c>
      <c r="D550" s="10">
        <v>1</v>
      </c>
      <c r="E550" s="10"/>
      <c r="F550" s="10"/>
    </row>
    <row r="551" spans="1:6" s="13" customFormat="1" x14ac:dyDescent="0.25">
      <c r="A551" s="12" t="s">
        <v>246</v>
      </c>
      <c r="B551" s="1" t="s">
        <v>105</v>
      </c>
      <c r="C551" s="4" t="s">
        <v>7</v>
      </c>
      <c r="D551" s="10">
        <v>2</v>
      </c>
      <c r="E551" s="10"/>
      <c r="F551" s="10"/>
    </row>
    <row r="552" spans="1:6" s="13" customFormat="1" x14ac:dyDescent="0.25">
      <c r="A552" s="12" t="s">
        <v>250</v>
      </c>
      <c r="B552" s="1" t="s">
        <v>106</v>
      </c>
      <c r="C552" s="4" t="s">
        <v>7</v>
      </c>
      <c r="D552" s="10">
        <v>18</v>
      </c>
      <c r="E552" s="10"/>
      <c r="F552" s="10"/>
    </row>
    <row r="553" spans="1:6" s="13" customFormat="1" x14ac:dyDescent="0.25">
      <c r="A553" s="12" t="s">
        <v>247</v>
      </c>
      <c r="B553" s="1" t="s">
        <v>107</v>
      </c>
      <c r="C553" s="4" t="s">
        <v>7</v>
      </c>
      <c r="D553" s="10">
        <v>3</v>
      </c>
      <c r="E553" s="10"/>
      <c r="F553" s="10"/>
    </row>
    <row r="554" spans="1:6" s="13" customFormat="1" x14ac:dyDescent="0.25">
      <c r="A554" s="12" t="s">
        <v>251</v>
      </c>
      <c r="B554" s="1" t="s">
        <v>108</v>
      </c>
      <c r="C554" s="4" t="s">
        <v>7</v>
      </c>
      <c r="D554" s="10">
        <v>5</v>
      </c>
      <c r="E554" s="10"/>
      <c r="F554" s="10"/>
    </row>
    <row r="555" spans="1:6" s="13" customFormat="1" x14ac:dyDescent="0.25">
      <c r="A555" s="12" t="s">
        <v>249</v>
      </c>
      <c r="B555" s="1" t="s">
        <v>109</v>
      </c>
      <c r="C555" s="4" t="s">
        <v>7</v>
      </c>
      <c r="D555" s="10">
        <v>1</v>
      </c>
      <c r="E555" s="10"/>
      <c r="F555" s="10"/>
    </row>
    <row r="556" spans="1:6" s="13" customFormat="1" x14ac:dyDescent="0.25">
      <c r="A556" s="12" t="s">
        <v>248</v>
      </c>
      <c r="B556" s="1" t="s">
        <v>110</v>
      </c>
      <c r="C556" s="4" t="s">
        <v>7</v>
      </c>
      <c r="D556" s="10">
        <v>2</v>
      </c>
      <c r="E556" s="10"/>
      <c r="F556" s="10"/>
    </row>
    <row r="557" spans="1:6" s="13" customFormat="1" x14ac:dyDescent="0.25">
      <c r="A557" s="12" t="s">
        <v>252</v>
      </c>
      <c r="B557" s="1" t="s">
        <v>111</v>
      </c>
      <c r="C557" s="4" t="s">
        <v>7</v>
      </c>
      <c r="D557" s="10">
        <v>1</v>
      </c>
      <c r="E557" s="10"/>
      <c r="F557" s="10"/>
    </row>
    <row r="558" spans="1:6" s="13" customFormat="1" ht="30" x14ac:dyDescent="0.25">
      <c r="A558" s="12" t="s">
        <v>300</v>
      </c>
      <c r="B558" s="1" t="s">
        <v>112</v>
      </c>
      <c r="C558" s="4" t="s">
        <v>7</v>
      </c>
      <c r="D558" s="10">
        <v>2</v>
      </c>
      <c r="E558" s="10"/>
      <c r="F558" s="10"/>
    </row>
    <row r="559" spans="1:6" s="13" customFormat="1" x14ac:dyDescent="0.25">
      <c r="A559" s="17"/>
      <c r="B559" s="3"/>
      <c r="C559" s="9"/>
      <c r="D559" s="9"/>
      <c r="E559" s="200"/>
      <c r="F559" s="200"/>
    </row>
    <row r="560" spans="1:6" s="13" customFormat="1" ht="45" x14ac:dyDescent="0.25">
      <c r="A560" s="12" t="s">
        <v>253</v>
      </c>
      <c r="B560" s="1" t="s">
        <v>113</v>
      </c>
      <c r="C560" s="4" t="s">
        <v>7</v>
      </c>
      <c r="D560" s="10">
        <v>6</v>
      </c>
      <c r="E560" s="10"/>
      <c r="F560" s="10"/>
    </row>
    <row r="561" spans="1:6" s="13" customFormat="1" x14ac:dyDescent="0.25">
      <c r="A561" s="17"/>
      <c r="B561" s="3"/>
      <c r="C561" s="9"/>
      <c r="D561" s="9"/>
      <c r="E561" s="200"/>
      <c r="F561" s="200"/>
    </row>
    <row r="562" spans="1:6" s="13" customFormat="1" x14ac:dyDescent="0.25">
      <c r="A562" s="12" t="s">
        <v>254</v>
      </c>
      <c r="B562" s="1" t="s">
        <v>119</v>
      </c>
      <c r="C562" s="4"/>
      <c r="D562" s="10"/>
      <c r="E562" s="10"/>
      <c r="F562" s="10"/>
    </row>
    <row r="563" spans="1:6" s="13" customFormat="1" x14ac:dyDescent="0.25">
      <c r="A563" s="12" t="s">
        <v>255</v>
      </c>
      <c r="B563" s="1" t="s">
        <v>120</v>
      </c>
      <c r="C563" s="4" t="s">
        <v>7</v>
      </c>
      <c r="D563" s="10">
        <v>1</v>
      </c>
      <c r="E563" s="10"/>
      <c r="F563" s="10"/>
    </row>
    <row r="564" spans="1:6" s="13" customFormat="1" x14ac:dyDescent="0.25">
      <c r="A564" s="12" t="s">
        <v>256</v>
      </c>
      <c r="B564" s="1" t="s">
        <v>121</v>
      </c>
      <c r="C564" s="4" t="s">
        <v>7</v>
      </c>
      <c r="D564" s="10">
        <v>1</v>
      </c>
      <c r="E564" s="10"/>
      <c r="F564" s="10"/>
    </row>
    <row r="565" spans="1:6" s="13" customFormat="1" x14ac:dyDescent="0.25">
      <c r="A565" s="17"/>
      <c r="B565" s="3"/>
      <c r="C565" s="9"/>
      <c r="D565" s="9"/>
      <c r="E565" s="200"/>
      <c r="F565" s="200"/>
    </row>
    <row r="566" spans="1:6" s="13" customFormat="1" x14ac:dyDescent="0.25">
      <c r="A566" s="12" t="s">
        <v>257</v>
      </c>
      <c r="B566" s="1" t="s">
        <v>114</v>
      </c>
      <c r="C566" s="4"/>
      <c r="D566" s="10"/>
      <c r="E566" s="10"/>
      <c r="F566" s="10"/>
    </row>
    <row r="567" spans="1:6" s="13" customFormat="1" x14ac:dyDescent="0.25">
      <c r="A567" s="12" t="s">
        <v>258</v>
      </c>
      <c r="B567" s="1" t="s">
        <v>115</v>
      </c>
      <c r="C567" s="4" t="s">
        <v>7</v>
      </c>
      <c r="D567" s="10">
        <v>1</v>
      </c>
      <c r="E567" s="10"/>
      <c r="F567" s="10"/>
    </row>
    <row r="568" spans="1:6" s="13" customFormat="1" x14ac:dyDescent="0.25">
      <c r="A568" s="12" t="s">
        <v>259</v>
      </c>
      <c r="B568" s="1" t="s">
        <v>116</v>
      </c>
      <c r="C568" s="4" t="s">
        <v>7</v>
      </c>
      <c r="D568" s="10">
        <v>1</v>
      </c>
      <c r="E568" s="10"/>
      <c r="F568" s="10"/>
    </row>
    <row r="569" spans="1:6" s="13" customFormat="1" x14ac:dyDescent="0.25">
      <c r="A569" s="12" t="s">
        <v>260</v>
      </c>
      <c r="B569" s="1" t="s">
        <v>117</v>
      </c>
      <c r="C569" s="4" t="s">
        <v>7</v>
      </c>
      <c r="D569" s="10">
        <v>1</v>
      </c>
      <c r="E569" s="10"/>
      <c r="F569" s="10"/>
    </row>
    <row r="570" spans="1:6" s="13" customFormat="1" x14ac:dyDescent="0.25">
      <c r="A570" s="17"/>
      <c r="B570" s="3"/>
      <c r="C570" s="9"/>
      <c r="D570" s="9"/>
      <c r="E570" s="200"/>
      <c r="F570" s="200"/>
    </row>
    <row r="571" spans="1:6" s="13" customFormat="1" ht="30" x14ac:dyDescent="0.25">
      <c r="A571" s="12" t="s">
        <v>261</v>
      </c>
      <c r="B571" s="1" t="s">
        <v>142</v>
      </c>
      <c r="C571" s="4" t="s">
        <v>7</v>
      </c>
      <c r="D571" s="10">
        <v>9</v>
      </c>
      <c r="E571" s="10"/>
      <c r="F571" s="10"/>
    </row>
    <row r="572" spans="1:6" s="13" customFormat="1" x14ac:dyDescent="0.25">
      <c r="A572" s="17"/>
      <c r="B572" s="3"/>
      <c r="C572" s="9"/>
      <c r="D572" s="9"/>
      <c r="E572" s="200"/>
      <c r="F572" s="200"/>
    </row>
    <row r="573" spans="1:6" s="13" customFormat="1" ht="21" customHeight="1" x14ac:dyDescent="0.25">
      <c r="A573" s="12" t="s">
        <v>262</v>
      </c>
      <c r="B573" s="1" t="s">
        <v>143</v>
      </c>
      <c r="C573" s="4" t="s">
        <v>7</v>
      </c>
      <c r="D573" s="10">
        <v>4</v>
      </c>
      <c r="E573" s="10"/>
      <c r="F573" s="10"/>
    </row>
    <row r="574" spans="1:6" s="13" customFormat="1" x14ac:dyDescent="0.25">
      <c r="A574" s="17"/>
      <c r="B574" s="3"/>
      <c r="C574" s="9"/>
      <c r="D574" s="9"/>
      <c r="E574" s="200"/>
      <c r="F574" s="200"/>
    </row>
    <row r="575" spans="1:6" s="13" customFormat="1" ht="45" x14ac:dyDescent="0.25">
      <c r="A575" s="12" t="s">
        <v>263</v>
      </c>
      <c r="B575" s="1" t="s">
        <v>144</v>
      </c>
      <c r="C575" s="4" t="s">
        <v>7</v>
      </c>
      <c r="D575" s="10">
        <v>1</v>
      </c>
      <c r="E575" s="10"/>
      <c r="F575" s="10"/>
    </row>
    <row r="576" spans="1:6" s="13" customFormat="1" x14ac:dyDescent="0.25">
      <c r="A576" s="17"/>
      <c r="B576" s="3"/>
      <c r="C576" s="9"/>
      <c r="D576" s="9"/>
      <c r="E576" s="200"/>
      <c r="F576" s="200"/>
    </row>
    <row r="577" spans="1:6" s="13" customFormat="1" ht="123" customHeight="1" x14ac:dyDescent="0.25">
      <c r="A577" s="12" t="s">
        <v>264</v>
      </c>
      <c r="B577" s="1" t="s">
        <v>309</v>
      </c>
      <c r="C577" s="4" t="s">
        <v>7</v>
      </c>
      <c r="D577" s="10">
        <v>2</v>
      </c>
      <c r="E577" s="10"/>
      <c r="F577" s="10"/>
    </row>
    <row r="578" spans="1:6" s="13" customFormat="1" x14ac:dyDescent="0.25">
      <c r="A578" s="17"/>
      <c r="B578" s="3"/>
      <c r="C578" s="9"/>
      <c r="D578" s="9"/>
      <c r="E578" s="200"/>
      <c r="F578" s="200"/>
    </row>
    <row r="579" spans="1:6" s="13" customFormat="1" x14ac:dyDescent="0.25">
      <c r="A579" s="12" t="s">
        <v>395</v>
      </c>
      <c r="B579" s="1" t="s">
        <v>22</v>
      </c>
      <c r="C579" s="19" t="s">
        <v>689</v>
      </c>
      <c r="D579" s="137">
        <v>0.1</v>
      </c>
      <c r="E579" s="200"/>
      <c r="F579" s="10"/>
    </row>
    <row r="580" spans="1:6" s="13" customFormat="1" x14ac:dyDescent="0.25">
      <c r="A580" s="17"/>
      <c r="B580" s="3"/>
      <c r="C580" s="9"/>
      <c r="D580" s="9"/>
      <c r="E580" s="200"/>
      <c r="F580" s="200"/>
    </row>
    <row r="581" spans="1:6" s="13" customFormat="1" x14ac:dyDescent="0.25">
      <c r="A581" s="47"/>
      <c r="B581" s="160" t="s">
        <v>698</v>
      </c>
      <c r="C581" s="160"/>
      <c r="D581" s="160"/>
      <c r="E581" s="201"/>
      <c r="F581" s="202"/>
    </row>
    <row r="582" spans="1:6" x14ac:dyDescent="0.25">
      <c r="B582" s="46"/>
      <c r="C582" s="4"/>
      <c r="D582" s="10"/>
    </row>
    <row r="583" spans="1:6" x14ac:dyDescent="0.25">
      <c r="B583" s="46"/>
      <c r="C583" s="4"/>
      <c r="D583" s="10"/>
    </row>
    <row r="584" spans="1:6" s="13" customFormat="1" x14ac:dyDescent="0.25">
      <c r="A584" s="37" t="s">
        <v>53</v>
      </c>
      <c r="B584" s="38" t="s">
        <v>54</v>
      </c>
      <c r="C584" s="5"/>
      <c r="D584" s="5"/>
      <c r="E584" s="196"/>
      <c r="F584" s="40"/>
    </row>
    <row r="585" spans="1:6" s="13" customFormat="1" x14ac:dyDescent="0.25">
      <c r="A585" s="15"/>
      <c r="B585" s="2"/>
      <c r="C585" s="94"/>
      <c r="D585" s="94"/>
      <c r="E585" s="199"/>
      <c r="F585" s="199"/>
    </row>
    <row r="586" spans="1:6" s="13" customFormat="1" x14ac:dyDescent="0.25">
      <c r="A586" s="17"/>
      <c r="B586" s="41"/>
      <c r="C586" s="9"/>
      <c r="D586" s="9"/>
      <c r="E586" s="200"/>
      <c r="F586" s="200"/>
    </row>
    <row r="587" spans="1:6" s="13" customFormat="1" ht="30" x14ac:dyDescent="0.25">
      <c r="A587" s="12" t="s">
        <v>27</v>
      </c>
      <c r="B587" s="1" t="s">
        <v>69</v>
      </c>
      <c r="C587" s="4" t="s">
        <v>731</v>
      </c>
      <c r="D587" s="10">
        <v>1</v>
      </c>
      <c r="E587" s="10"/>
      <c r="F587" s="10"/>
    </row>
    <row r="588" spans="1:6" s="14" customFormat="1" x14ac:dyDescent="0.25">
      <c r="A588" s="15"/>
      <c r="B588" s="2"/>
      <c r="C588" s="94"/>
      <c r="D588" s="94"/>
      <c r="E588" s="199"/>
      <c r="F588" s="199"/>
    </row>
    <row r="589" spans="1:6" s="13" customFormat="1" ht="60" x14ac:dyDescent="0.25">
      <c r="A589" s="12" t="s">
        <v>12</v>
      </c>
      <c r="B589" s="1" t="s">
        <v>1128</v>
      </c>
      <c r="C589" s="14"/>
      <c r="D589" s="10"/>
      <c r="E589" s="10"/>
      <c r="F589" s="10"/>
    </row>
    <row r="590" spans="1:6" s="13" customFormat="1" x14ac:dyDescent="0.25">
      <c r="A590" s="12" t="s">
        <v>60</v>
      </c>
      <c r="B590" s="1" t="s">
        <v>1079</v>
      </c>
      <c r="C590" s="4" t="s">
        <v>49</v>
      </c>
      <c r="D590" s="10">
        <v>5.2</v>
      </c>
      <c r="E590" s="10"/>
      <c r="F590" s="10"/>
    </row>
    <row r="591" spans="1:6" s="13" customFormat="1" x14ac:dyDescent="0.25">
      <c r="A591" s="12" t="s">
        <v>61</v>
      </c>
      <c r="B591" s="1" t="s">
        <v>1080</v>
      </c>
      <c r="C591" s="4" t="s">
        <v>49</v>
      </c>
      <c r="D591" s="10">
        <v>2.5</v>
      </c>
      <c r="E591" s="10"/>
      <c r="F591" s="10"/>
    </row>
    <row r="592" spans="1:6" s="13" customFormat="1" x14ac:dyDescent="0.25">
      <c r="A592" s="12" t="s">
        <v>522</v>
      </c>
      <c r="B592" s="1" t="s">
        <v>1072</v>
      </c>
      <c r="C592" s="4" t="s">
        <v>7</v>
      </c>
      <c r="D592" s="10">
        <v>232</v>
      </c>
      <c r="E592" s="10"/>
      <c r="F592" s="10"/>
    </row>
    <row r="593" spans="1:6" s="13" customFormat="1" x14ac:dyDescent="0.25">
      <c r="A593" s="12"/>
      <c r="B593" s="1"/>
      <c r="C593" s="14"/>
      <c r="D593" s="10"/>
      <c r="E593" s="10"/>
      <c r="F593" s="10"/>
    </row>
    <row r="594" spans="1:6" s="13" customFormat="1" ht="45" x14ac:dyDescent="0.25">
      <c r="A594" s="12" t="s">
        <v>13</v>
      </c>
      <c r="B594" s="26" t="s">
        <v>534</v>
      </c>
      <c r="C594" s="14"/>
      <c r="D594" s="10"/>
      <c r="E594" s="10"/>
      <c r="F594" s="10"/>
    </row>
    <row r="595" spans="1:6" s="13" customFormat="1" ht="24" customHeight="1" x14ac:dyDescent="0.25">
      <c r="A595" s="61" t="s">
        <v>62</v>
      </c>
      <c r="B595" s="26" t="s">
        <v>1082</v>
      </c>
      <c r="C595" s="19" t="s">
        <v>49</v>
      </c>
      <c r="D595" s="10">
        <v>5.2</v>
      </c>
      <c r="E595" s="10"/>
      <c r="F595" s="10"/>
    </row>
    <row r="596" spans="1:6" s="13" customFormat="1" ht="24" customHeight="1" x14ac:dyDescent="0.25">
      <c r="A596" s="61" t="s">
        <v>63</v>
      </c>
      <c r="B596" s="26" t="s">
        <v>1083</v>
      </c>
      <c r="C596" s="19" t="s">
        <v>49</v>
      </c>
      <c r="D596" s="10">
        <v>2.5</v>
      </c>
      <c r="E596" s="10"/>
      <c r="F596" s="10"/>
    </row>
    <row r="597" spans="1:6" s="13" customFormat="1" x14ac:dyDescent="0.25">
      <c r="A597" s="61"/>
      <c r="B597" s="26"/>
      <c r="C597" s="19"/>
      <c r="D597" s="10"/>
      <c r="E597" s="10"/>
      <c r="F597" s="10"/>
    </row>
    <row r="598" spans="1:6" s="13" customFormat="1" ht="45" x14ac:dyDescent="0.25">
      <c r="A598" s="12" t="s">
        <v>14</v>
      </c>
      <c r="B598" s="26" t="s">
        <v>1085</v>
      </c>
      <c r="C598" s="19"/>
      <c r="D598" s="31"/>
      <c r="E598" s="10"/>
      <c r="F598" s="10"/>
    </row>
    <row r="599" spans="1:6" s="13" customFormat="1" x14ac:dyDescent="0.25">
      <c r="A599" s="15"/>
      <c r="B599" s="26" t="s">
        <v>539</v>
      </c>
      <c r="C599" s="19" t="s">
        <v>7</v>
      </c>
      <c r="D599" s="31">
        <v>1</v>
      </c>
      <c r="E599" s="199"/>
      <c r="F599" s="199"/>
    </row>
    <row r="600" spans="1:6" s="13" customFormat="1" x14ac:dyDescent="0.25">
      <c r="A600" s="17"/>
      <c r="B600" s="26" t="s">
        <v>1084</v>
      </c>
      <c r="C600" s="19" t="s">
        <v>7</v>
      </c>
      <c r="D600" s="31">
        <v>1</v>
      </c>
      <c r="E600" s="200"/>
      <c r="F600" s="200"/>
    </row>
    <row r="601" spans="1:6" s="13" customFormat="1" x14ac:dyDescent="0.25">
      <c r="A601" s="17"/>
      <c r="B601" s="3"/>
      <c r="C601" s="9"/>
      <c r="D601" s="9"/>
      <c r="E601" s="200"/>
      <c r="F601" s="200"/>
    </row>
    <row r="602" spans="1:6" s="13" customFormat="1" ht="45" x14ac:dyDescent="0.25">
      <c r="A602" s="12" t="s">
        <v>15</v>
      </c>
      <c r="B602" s="1" t="s">
        <v>70</v>
      </c>
      <c r="C602" s="4" t="s">
        <v>7</v>
      </c>
      <c r="D602" s="10">
        <v>178</v>
      </c>
      <c r="E602" s="10"/>
      <c r="F602" s="10"/>
    </row>
    <row r="603" spans="1:6" s="13" customFormat="1" x14ac:dyDescent="0.25">
      <c r="A603" s="17"/>
      <c r="B603" s="3"/>
      <c r="C603" s="9"/>
      <c r="D603" s="9"/>
      <c r="E603" s="200"/>
      <c r="F603" s="200"/>
    </row>
    <row r="604" spans="1:6" s="13" customFormat="1" ht="80.25" customHeight="1" x14ac:dyDescent="0.25">
      <c r="A604" s="12" t="s">
        <v>16</v>
      </c>
      <c r="B604" s="1" t="s">
        <v>617</v>
      </c>
      <c r="C604" s="4" t="s">
        <v>7</v>
      </c>
      <c r="D604" s="10">
        <v>4</v>
      </c>
      <c r="E604" s="10"/>
      <c r="F604" s="10"/>
    </row>
    <row r="605" spans="1:6" s="13" customFormat="1" x14ac:dyDescent="0.25">
      <c r="A605" s="17"/>
      <c r="B605" s="3"/>
      <c r="C605" s="9"/>
      <c r="D605" s="9"/>
      <c r="E605" s="200"/>
      <c r="F605" s="200"/>
    </row>
    <row r="606" spans="1:6" s="13" customFormat="1" ht="30" x14ac:dyDescent="0.25">
      <c r="A606" s="12" t="s">
        <v>17</v>
      </c>
      <c r="B606" s="1" t="s">
        <v>71</v>
      </c>
      <c r="C606" s="4" t="s">
        <v>7</v>
      </c>
      <c r="D606" s="10">
        <v>3</v>
      </c>
      <c r="E606" s="10"/>
      <c r="F606" s="10"/>
    </row>
    <row r="607" spans="1:6" s="13" customFormat="1" x14ac:dyDescent="0.25">
      <c r="A607" s="17"/>
      <c r="B607" s="3"/>
      <c r="C607" s="9"/>
      <c r="D607" s="9"/>
      <c r="E607" s="200"/>
      <c r="F607" s="200"/>
    </row>
    <row r="608" spans="1:6" s="13" customFormat="1" ht="30" x14ac:dyDescent="0.25">
      <c r="A608" s="12" t="s">
        <v>18</v>
      </c>
      <c r="B608" s="1" t="s">
        <v>316</v>
      </c>
      <c r="C608" s="4"/>
      <c r="D608" s="10"/>
      <c r="E608" s="10"/>
      <c r="F608" s="10"/>
    </row>
    <row r="609" spans="1:6" s="13" customFormat="1" x14ac:dyDescent="0.25">
      <c r="A609" s="12" t="s">
        <v>375</v>
      </c>
      <c r="B609" s="1" t="s">
        <v>320</v>
      </c>
      <c r="C609" s="4" t="s">
        <v>7</v>
      </c>
      <c r="D609" s="10">
        <v>6</v>
      </c>
      <c r="E609" s="10"/>
      <c r="F609" s="10"/>
    </row>
    <row r="610" spans="1:6" s="13" customFormat="1" x14ac:dyDescent="0.25">
      <c r="A610" s="12" t="s">
        <v>376</v>
      </c>
      <c r="B610" s="1" t="s">
        <v>72</v>
      </c>
      <c r="C610" s="4" t="s">
        <v>7</v>
      </c>
      <c r="D610" s="10">
        <v>1</v>
      </c>
      <c r="E610" s="10"/>
      <c r="F610" s="10"/>
    </row>
    <row r="611" spans="1:6" s="13" customFormat="1" x14ac:dyDescent="0.25">
      <c r="A611" s="12" t="s">
        <v>377</v>
      </c>
      <c r="B611" s="1" t="s">
        <v>310</v>
      </c>
      <c r="C611" s="4" t="s">
        <v>7</v>
      </c>
      <c r="D611" s="10">
        <v>2</v>
      </c>
      <c r="E611" s="10"/>
      <c r="F611" s="10"/>
    </row>
    <row r="612" spans="1:6" s="13" customFormat="1" x14ac:dyDescent="0.25">
      <c r="A612" s="12" t="s">
        <v>378</v>
      </c>
      <c r="B612" s="1" t="s">
        <v>311</v>
      </c>
      <c r="C612" s="4" t="s">
        <v>7</v>
      </c>
      <c r="D612" s="10">
        <v>18</v>
      </c>
      <c r="E612" s="10"/>
      <c r="F612" s="10"/>
    </row>
    <row r="613" spans="1:6" s="13" customFormat="1" x14ac:dyDescent="0.25">
      <c r="A613" s="12" t="s">
        <v>379</v>
      </c>
      <c r="B613" s="1" t="s">
        <v>312</v>
      </c>
      <c r="C613" s="4" t="s">
        <v>7</v>
      </c>
      <c r="D613" s="10">
        <v>3</v>
      </c>
      <c r="E613" s="10"/>
      <c r="F613" s="10"/>
    </row>
    <row r="614" spans="1:6" s="13" customFormat="1" x14ac:dyDescent="0.25">
      <c r="A614" s="12" t="s">
        <v>380</v>
      </c>
      <c r="B614" s="1" t="s">
        <v>313</v>
      </c>
      <c r="C614" s="4" t="s">
        <v>7</v>
      </c>
      <c r="D614" s="10">
        <v>5</v>
      </c>
      <c r="E614" s="10"/>
      <c r="F614" s="10"/>
    </row>
    <row r="615" spans="1:6" s="13" customFormat="1" x14ac:dyDescent="0.25">
      <c r="A615" s="12" t="s">
        <v>1086</v>
      </c>
      <c r="B615" s="1" t="s">
        <v>314</v>
      </c>
      <c r="C615" s="4" t="s">
        <v>7</v>
      </c>
      <c r="D615" s="10">
        <v>1</v>
      </c>
      <c r="E615" s="10"/>
      <c r="F615" s="10"/>
    </row>
    <row r="616" spans="1:6" s="13" customFormat="1" x14ac:dyDescent="0.25">
      <c r="A616" s="12" t="s">
        <v>1087</v>
      </c>
      <c r="B616" s="1" t="s">
        <v>317</v>
      </c>
      <c r="C616" s="4" t="s">
        <v>7</v>
      </c>
      <c r="D616" s="10">
        <v>2</v>
      </c>
      <c r="E616" s="10"/>
      <c r="F616" s="10"/>
    </row>
    <row r="617" spans="1:6" s="13" customFormat="1" x14ac:dyDescent="0.25">
      <c r="A617" s="12" t="s">
        <v>1088</v>
      </c>
      <c r="B617" s="1" t="s">
        <v>318</v>
      </c>
      <c r="C617" s="4" t="s">
        <v>7</v>
      </c>
      <c r="D617" s="10">
        <v>1</v>
      </c>
      <c r="E617" s="10"/>
      <c r="F617" s="10"/>
    </row>
    <row r="618" spans="1:6" s="13" customFormat="1" x14ac:dyDescent="0.25">
      <c r="A618" s="12" t="s">
        <v>1089</v>
      </c>
      <c r="B618" s="1" t="s">
        <v>319</v>
      </c>
      <c r="C618" s="4" t="s">
        <v>7</v>
      </c>
      <c r="D618" s="10">
        <v>2</v>
      </c>
      <c r="E618" s="10"/>
      <c r="F618" s="10"/>
    </row>
    <row r="619" spans="1:6" s="13" customFormat="1" ht="30" x14ac:dyDescent="0.25">
      <c r="A619" s="12" t="s">
        <v>1090</v>
      </c>
      <c r="B619" s="1" t="s">
        <v>321</v>
      </c>
      <c r="C619" s="4" t="s">
        <v>7</v>
      </c>
      <c r="D619" s="10">
        <v>1</v>
      </c>
      <c r="E619" s="10"/>
      <c r="F619" s="10"/>
    </row>
    <row r="620" spans="1:6" s="13" customFormat="1" x14ac:dyDescent="0.25">
      <c r="A620" s="12" t="s">
        <v>1091</v>
      </c>
      <c r="B620" s="1" t="s">
        <v>322</v>
      </c>
      <c r="C620" s="4" t="s">
        <v>7</v>
      </c>
      <c r="D620" s="10">
        <v>1</v>
      </c>
      <c r="E620" s="10"/>
      <c r="F620" s="10"/>
    </row>
    <row r="621" spans="1:6" s="13" customFormat="1" x14ac:dyDescent="0.25">
      <c r="A621" s="12" t="s">
        <v>1092</v>
      </c>
      <c r="B621" s="1" t="s">
        <v>323</v>
      </c>
      <c r="C621" s="4" t="s">
        <v>7</v>
      </c>
      <c r="D621" s="10">
        <v>1</v>
      </c>
      <c r="E621" s="10"/>
      <c r="F621" s="10"/>
    </row>
    <row r="622" spans="1:6" s="13" customFormat="1" x14ac:dyDescent="0.25">
      <c r="A622" s="12" t="s">
        <v>1093</v>
      </c>
      <c r="B622" s="1" t="s">
        <v>324</v>
      </c>
      <c r="C622" s="4" t="s">
        <v>7</v>
      </c>
      <c r="D622" s="10">
        <v>1</v>
      </c>
      <c r="E622" s="10"/>
      <c r="F622" s="10"/>
    </row>
    <row r="623" spans="1:6" s="13" customFormat="1" x14ac:dyDescent="0.25">
      <c r="A623" s="12" t="s">
        <v>1094</v>
      </c>
      <c r="B623" s="1" t="s">
        <v>73</v>
      </c>
      <c r="C623" s="4" t="s">
        <v>7</v>
      </c>
      <c r="D623" s="10">
        <v>1</v>
      </c>
      <c r="E623" s="10"/>
      <c r="F623" s="10"/>
    </row>
    <row r="624" spans="1:6" s="13" customFormat="1" x14ac:dyDescent="0.25">
      <c r="A624" s="12" t="s">
        <v>1095</v>
      </c>
      <c r="B624" s="1" t="s">
        <v>315</v>
      </c>
      <c r="C624" s="4" t="s">
        <v>7</v>
      </c>
      <c r="D624" s="10">
        <v>1</v>
      </c>
      <c r="E624" s="10"/>
      <c r="F624" s="10"/>
    </row>
    <row r="625" spans="1:6" s="13" customFormat="1" x14ac:dyDescent="0.25">
      <c r="A625" s="17"/>
      <c r="B625" s="3"/>
      <c r="C625" s="9"/>
      <c r="D625" s="9"/>
      <c r="E625" s="200"/>
      <c r="F625" s="200"/>
    </row>
    <row r="626" spans="1:6" s="13" customFormat="1" ht="90" x14ac:dyDescent="0.25">
      <c r="A626" s="12" t="s">
        <v>19</v>
      </c>
      <c r="B626" s="1" t="s">
        <v>661</v>
      </c>
      <c r="C626" s="4" t="s">
        <v>7</v>
      </c>
      <c r="D626" s="10">
        <v>1</v>
      </c>
      <c r="E626" s="10"/>
      <c r="F626" s="10"/>
    </row>
    <row r="627" spans="1:6" s="13" customFormat="1" x14ac:dyDescent="0.25">
      <c r="A627" s="17"/>
      <c r="B627" s="3"/>
      <c r="C627" s="9"/>
      <c r="D627" s="9"/>
      <c r="E627" s="200"/>
      <c r="F627" s="200"/>
    </row>
    <row r="628" spans="1:6" s="13" customFormat="1" ht="210" x14ac:dyDescent="0.25">
      <c r="A628" s="12" t="s">
        <v>40</v>
      </c>
      <c r="B628" s="1" t="s">
        <v>124</v>
      </c>
      <c r="C628" s="4" t="s">
        <v>7</v>
      </c>
      <c r="D628" s="10">
        <v>1</v>
      </c>
      <c r="E628" s="10"/>
      <c r="F628" s="10"/>
    </row>
    <row r="629" spans="1:6" s="13" customFormat="1" x14ac:dyDescent="0.25">
      <c r="A629" s="17"/>
      <c r="B629" s="3"/>
      <c r="C629" s="9"/>
      <c r="D629" s="9"/>
      <c r="E629" s="200"/>
      <c r="F629" s="200"/>
    </row>
    <row r="630" spans="1:6" s="13" customFormat="1" ht="165" x14ac:dyDescent="0.25">
      <c r="A630" s="12" t="s">
        <v>42</v>
      </c>
      <c r="B630" s="1" t="s">
        <v>125</v>
      </c>
      <c r="C630" s="4" t="s">
        <v>7</v>
      </c>
      <c r="D630" s="10">
        <v>2</v>
      </c>
      <c r="E630" s="10"/>
      <c r="F630" s="10"/>
    </row>
    <row r="631" spans="1:6" s="13" customFormat="1" x14ac:dyDescent="0.25">
      <c r="A631" s="17"/>
      <c r="B631" s="3"/>
      <c r="C631" s="9"/>
      <c r="D631" s="9"/>
      <c r="E631" s="200"/>
      <c r="F631" s="200"/>
    </row>
    <row r="632" spans="1:6" s="13" customFormat="1" ht="225" x14ac:dyDescent="0.25">
      <c r="A632" s="12" t="s">
        <v>43</v>
      </c>
      <c r="B632" s="1" t="s">
        <v>1129</v>
      </c>
      <c r="C632" s="4"/>
      <c r="D632" s="10"/>
      <c r="E632" s="10"/>
      <c r="F632" s="10"/>
    </row>
    <row r="633" spans="1:6" s="13" customFormat="1" x14ac:dyDescent="0.25">
      <c r="A633" s="12" t="s">
        <v>388</v>
      </c>
      <c r="B633" s="1" t="s">
        <v>306</v>
      </c>
      <c r="C633" s="4" t="s">
        <v>7</v>
      </c>
      <c r="D633" s="10">
        <v>2</v>
      </c>
      <c r="E633" s="10"/>
      <c r="F633" s="10"/>
    </row>
    <row r="634" spans="1:6" s="13" customFormat="1" x14ac:dyDescent="0.25">
      <c r="A634" s="12" t="s">
        <v>389</v>
      </c>
      <c r="B634" s="1" t="s">
        <v>307</v>
      </c>
      <c r="C634" s="4" t="s">
        <v>7</v>
      </c>
      <c r="D634" s="10">
        <v>2</v>
      </c>
      <c r="E634" s="10"/>
      <c r="F634" s="10"/>
    </row>
    <row r="635" spans="1:6" s="13" customFormat="1" x14ac:dyDescent="0.25">
      <c r="A635" s="12" t="s">
        <v>1096</v>
      </c>
      <c r="B635" s="1" t="s">
        <v>308</v>
      </c>
      <c r="C635" s="4" t="s">
        <v>7</v>
      </c>
      <c r="D635" s="10">
        <v>1</v>
      </c>
      <c r="E635" s="10"/>
      <c r="F635" s="10"/>
    </row>
    <row r="636" spans="1:6" s="13" customFormat="1" x14ac:dyDescent="0.25">
      <c r="A636" s="17"/>
      <c r="B636" s="3"/>
      <c r="C636" s="9"/>
      <c r="D636" s="9"/>
      <c r="E636" s="200"/>
      <c r="F636" s="200"/>
    </row>
    <row r="637" spans="1:6" s="13" customFormat="1" ht="105" x14ac:dyDescent="0.25">
      <c r="A637" s="12" t="s">
        <v>44</v>
      </c>
      <c r="B637" s="1" t="s">
        <v>1130</v>
      </c>
      <c r="C637" s="4"/>
      <c r="D637" s="10"/>
      <c r="E637" s="10"/>
      <c r="F637" s="10"/>
    </row>
    <row r="638" spans="1:6" s="13" customFormat="1" x14ac:dyDescent="0.25">
      <c r="A638" s="12" t="s">
        <v>390</v>
      </c>
      <c r="B638" s="1" t="s">
        <v>339</v>
      </c>
      <c r="C638" s="4" t="s">
        <v>7</v>
      </c>
      <c r="D638" s="10">
        <v>1</v>
      </c>
      <c r="E638" s="10"/>
      <c r="F638" s="10"/>
    </row>
    <row r="639" spans="1:6" s="13" customFormat="1" x14ac:dyDescent="0.25">
      <c r="A639" s="12" t="s">
        <v>391</v>
      </c>
      <c r="B639" s="1" t="s">
        <v>340</v>
      </c>
      <c r="C639" s="4" t="s">
        <v>7</v>
      </c>
      <c r="D639" s="10">
        <v>3</v>
      </c>
      <c r="E639" s="10"/>
      <c r="F639" s="10"/>
    </row>
    <row r="640" spans="1:6" s="13" customFormat="1" x14ac:dyDescent="0.25">
      <c r="A640" s="12" t="s">
        <v>392</v>
      </c>
      <c r="B640" s="1" t="s">
        <v>341</v>
      </c>
      <c r="C640" s="4" t="s">
        <v>7</v>
      </c>
      <c r="D640" s="10">
        <v>1</v>
      </c>
      <c r="E640" s="10"/>
      <c r="F640" s="10"/>
    </row>
    <row r="641" spans="1:6" s="13" customFormat="1" x14ac:dyDescent="0.25">
      <c r="A641" s="12" t="s">
        <v>498</v>
      </c>
      <c r="B641" s="1" t="s">
        <v>336</v>
      </c>
      <c r="C641" s="4" t="s">
        <v>7</v>
      </c>
      <c r="D641" s="10">
        <v>1</v>
      </c>
      <c r="E641" s="10"/>
      <c r="F641" s="10"/>
    </row>
    <row r="642" spans="1:6" s="13" customFormat="1" x14ac:dyDescent="0.25">
      <c r="A642" s="12" t="s">
        <v>838</v>
      </c>
      <c r="B642" s="1" t="s">
        <v>337</v>
      </c>
      <c r="C642" s="4" t="s">
        <v>7</v>
      </c>
      <c r="D642" s="10">
        <v>1</v>
      </c>
      <c r="E642" s="10"/>
      <c r="F642" s="10"/>
    </row>
    <row r="643" spans="1:6" s="13" customFormat="1" x14ac:dyDescent="0.25">
      <c r="A643" s="12" t="s">
        <v>1097</v>
      </c>
      <c r="B643" s="1" t="s">
        <v>338</v>
      </c>
      <c r="C643" s="4" t="s">
        <v>7</v>
      </c>
      <c r="D643" s="10">
        <v>4</v>
      </c>
      <c r="E643" s="10"/>
      <c r="F643" s="10"/>
    </row>
    <row r="644" spans="1:6" s="13" customFormat="1" x14ac:dyDescent="0.25">
      <c r="A644" s="17"/>
      <c r="B644" s="3"/>
      <c r="C644" s="9"/>
      <c r="D644" s="9"/>
      <c r="E644" s="200"/>
      <c r="F644" s="200"/>
    </row>
    <row r="645" spans="1:6" s="13" customFormat="1" ht="60" x14ac:dyDescent="0.25">
      <c r="A645" s="12" t="s">
        <v>45</v>
      </c>
      <c r="B645" s="1" t="s">
        <v>1131</v>
      </c>
      <c r="C645" s="4" t="s">
        <v>731</v>
      </c>
      <c r="D645" s="10">
        <v>1</v>
      </c>
      <c r="E645" s="10"/>
      <c r="F645" s="10"/>
    </row>
    <row r="646" spans="1:6" s="13" customFormat="1" x14ac:dyDescent="0.25">
      <c r="A646" s="17"/>
      <c r="B646" s="3"/>
      <c r="C646" s="9"/>
      <c r="D646" s="9"/>
      <c r="E646" s="200"/>
      <c r="F646" s="200"/>
    </row>
    <row r="647" spans="1:6" s="13" customFormat="1" ht="60" x14ac:dyDescent="0.25">
      <c r="A647" s="12" t="s">
        <v>46</v>
      </c>
      <c r="B647" s="1" t="s">
        <v>1132</v>
      </c>
      <c r="C647" s="4" t="s">
        <v>731</v>
      </c>
      <c r="D647" s="10">
        <v>1</v>
      </c>
      <c r="E647" s="10"/>
      <c r="F647" s="10"/>
    </row>
    <row r="648" spans="1:6" s="13" customFormat="1" x14ac:dyDescent="0.25">
      <c r="A648" s="17"/>
      <c r="B648" s="3"/>
      <c r="C648" s="9"/>
      <c r="D648" s="9"/>
      <c r="E648" s="200"/>
      <c r="F648" s="200"/>
    </row>
    <row r="649" spans="1:6" s="13" customFormat="1" x14ac:dyDescent="0.25">
      <c r="A649" s="12" t="s">
        <v>78</v>
      </c>
      <c r="B649" s="1" t="s">
        <v>22</v>
      </c>
      <c r="C649" s="19" t="s">
        <v>689</v>
      </c>
      <c r="D649" s="137">
        <v>0.1</v>
      </c>
      <c r="E649" s="200"/>
      <c r="F649" s="10"/>
    </row>
    <row r="650" spans="1:6" s="13" customFormat="1" x14ac:dyDescent="0.25">
      <c r="A650" s="17"/>
      <c r="B650" s="3"/>
      <c r="C650" s="9"/>
      <c r="D650" s="9"/>
      <c r="E650" s="200"/>
      <c r="F650" s="200"/>
    </row>
    <row r="651" spans="1:6" s="14" customFormat="1" x14ac:dyDescent="0.25">
      <c r="A651" s="47"/>
      <c r="B651" s="160" t="s">
        <v>697</v>
      </c>
      <c r="C651" s="160"/>
      <c r="D651" s="160"/>
      <c r="E651" s="201"/>
      <c r="F651" s="202"/>
    </row>
    <row r="652" spans="1:6" x14ac:dyDescent="0.25">
      <c r="B652" s="14"/>
      <c r="C652" s="4"/>
      <c r="D652" s="10"/>
    </row>
    <row r="653" spans="1:6" s="13" customFormat="1" x14ac:dyDescent="0.25"/>
    <row r="654" spans="1:6" s="13" customFormat="1" x14ac:dyDescent="0.25">
      <c r="A654" s="37" t="s">
        <v>55</v>
      </c>
      <c r="B654" s="38" t="s">
        <v>56</v>
      </c>
      <c r="C654" s="5"/>
      <c r="D654" s="5"/>
      <c r="E654" s="196"/>
      <c r="F654" s="40"/>
    </row>
    <row r="655" spans="1:6" s="13" customFormat="1" x14ac:dyDescent="0.25">
      <c r="A655" s="17"/>
      <c r="B655" s="41"/>
      <c r="C655" s="9"/>
      <c r="D655" s="9"/>
      <c r="E655" s="200"/>
      <c r="F655" s="200"/>
    </row>
    <row r="656" spans="1:6" s="14" customFormat="1" ht="195" x14ac:dyDescent="0.25">
      <c r="A656" s="12" t="s">
        <v>27</v>
      </c>
      <c r="B656" s="48" t="s">
        <v>868</v>
      </c>
      <c r="C656" s="4" t="s">
        <v>7</v>
      </c>
      <c r="D656" s="10">
        <v>1</v>
      </c>
      <c r="E656" s="10"/>
      <c r="F656" s="10"/>
    </row>
    <row r="657" spans="1:6" s="13" customFormat="1" x14ac:dyDescent="0.25">
      <c r="A657" s="17"/>
      <c r="B657" s="3"/>
      <c r="C657" s="9"/>
      <c r="D657" s="9"/>
      <c r="E657" s="200"/>
      <c r="F657" s="200"/>
    </row>
    <row r="658" spans="1:6" s="13" customFormat="1" ht="199.5" customHeight="1" x14ac:dyDescent="0.25">
      <c r="A658" s="12" t="s">
        <v>12</v>
      </c>
      <c r="B658" s="1" t="s">
        <v>869</v>
      </c>
      <c r="C658" s="4" t="s">
        <v>7</v>
      </c>
      <c r="D658" s="10">
        <v>1</v>
      </c>
      <c r="E658" s="10"/>
      <c r="F658" s="10"/>
    </row>
    <row r="659" spans="1:6" s="13" customFormat="1" x14ac:dyDescent="0.25">
      <c r="A659" s="17"/>
      <c r="B659" s="3"/>
      <c r="C659" s="9"/>
      <c r="D659" s="9"/>
      <c r="E659" s="200"/>
      <c r="F659" s="200"/>
    </row>
    <row r="660" spans="1:6" s="13" customFormat="1" ht="301.5" customHeight="1" x14ac:dyDescent="0.25">
      <c r="A660" s="12" t="s">
        <v>13</v>
      </c>
      <c r="B660" s="1" t="s">
        <v>870</v>
      </c>
      <c r="C660" s="4" t="s">
        <v>7</v>
      </c>
      <c r="D660" s="10">
        <v>2</v>
      </c>
      <c r="E660" s="10"/>
      <c r="F660" s="10"/>
    </row>
    <row r="661" spans="1:6" s="13" customFormat="1" x14ac:dyDescent="0.25">
      <c r="A661" s="17"/>
      <c r="B661" s="3"/>
      <c r="C661" s="9"/>
      <c r="D661" s="9"/>
      <c r="E661" s="200"/>
      <c r="F661" s="200"/>
    </row>
    <row r="662" spans="1:6" s="13" customFormat="1" ht="120" x14ac:dyDescent="0.25">
      <c r="A662" s="12" t="s">
        <v>14</v>
      </c>
      <c r="B662" s="1" t="s">
        <v>874</v>
      </c>
      <c r="C662" s="4" t="s">
        <v>49</v>
      </c>
      <c r="D662" s="10">
        <v>6.4</v>
      </c>
      <c r="E662" s="10"/>
      <c r="F662" s="10"/>
    </row>
    <row r="663" spans="1:6" s="51" customFormat="1" x14ac:dyDescent="0.25">
      <c r="A663" s="17"/>
      <c r="B663" s="3"/>
      <c r="C663" s="9"/>
      <c r="D663" s="9"/>
      <c r="E663" s="200"/>
      <c r="F663" s="200"/>
    </row>
    <row r="664" spans="1:6" s="13" customFormat="1" ht="45" x14ac:dyDescent="0.25">
      <c r="A664" s="49" t="s">
        <v>15</v>
      </c>
      <c r="B664" s="50" t="s">
        <v>334</v>
      </c>
      <c r="C664" s="96" t="s">
        <v>7</v>
      </c>
      <c r="D664" s="97">
        <v>1</v>
      </c>
      <c r="E664" s="97"/>
      <c r="F664" s="97"/>
    </row>
    <row r="665" spans="1:6" s="13" customFormat="1" x14ac:dyDescent="0.25">
      <c r="A665" s="17"/>
      <c r="B665" s="3"/>
      <c r="C665" s="9"/>
      <c r="D665" s="9"/>
      <c r="E665" s="200"/>
      <c r="F665" s="200"/>
    </row>
    <row r="666" spans="1:6" s="13" customFormat="1" ht="122.25" customHeight="1" x14ac:dyDescent="0.25">
      <c r="A666" s="12" t="s">
        <v>16</v>
      </c>
      <c r="B666" s="1" t="s">
        <v>875</v>
      </c>
      <c r="C666" s="4" t="s">
        <v>49</v>
      </c>
      <c r="D666" s="10">
        <v>24</v>
      </c>
      <c r="E666" s="10"/>
      <c r="F666" s="10"/>
    </row>
    <row r="667" spans="1:6" s="13" customFormat="1" x14ac:dyDescent="0.25">
      <c r="A667" s="15"/>
      <c r="B667" s="2"/>
      <c r="C667" s="94"/>
      <c r="D667" s="94"/>
      <c r="E667" s="199"/>
      <c r="F667" s="199"/>
    </row>
    <row r="668" spans="1:6" s="13" customFormat="1" ht="120" x14ac:dyDescent="0.25">
      <c r="A668" s="12" t="s">
        <v>17</v>
      </c>
      <c r="B668" s="178" t="s">
        <v>877</v>
      </c>
      <c r="C668" s="4"/>
      <c r="D668" s="10">
        <v>28</v>
      </c>
      <c r="E668" s="200"/>
      <c r="F668" s="200"/>
    </row>
    <row r="669" spans="1:6" s="13" customFormat="1" x14ac:dyDescent="0.25">
      <c r="E669" s="200"/>
      <c r="F669" s="200"/>
    </row>
    <row r="670" spans="1:6" s="13" customFormat="1" ht="110.25" customHeight="1" x14ac:dyDescent="0.25">
      <c r="A670" s="12" t="s">
        <v>18</v>
      </c>
      <c r="B670" s="178" t="s">
        <v>876</v>
      </c>
      <c r="C670" s="4" t="s">
        <v>49</v>
      </c>
      <c r="D670" s="10">
        <v>48</v>
      </c>
      <c r="E670" s="200"/>
      <c r="F670" s="200"/>
    </row>
    <row r="671" spans="1:6" s="13" customFormat="1" x14ac:dyDescent="0.25">
      <c r="A671" s="17"/>
      <c r="B671" s="41"/>
      <c r="C671" s="9"/>
      <c r="D671" s="9"/>
      <c r="E671" s="200"/>
      <c r="F671" s="200"/>
    </row>
    <row r="672" spans="1:6" s="13" customFormat="1" ht="156" customHeight="1" x14ac:dyDescent="0.25">
      <c r="A672" s="12" t="s">
        <v>19</v>
      </c>
      <c r="B672" s="1" t="s">
        <v>896</v>
      </c>
      <c r="C672" s="4" t="s">
        <v>7</v>
      </c>
      <c r="D672" s="10">
        <v>1</v>
      </c>
      <c r="E672" s="10"/>
      <c r="F672" s="10"/>
    </row>
    <row r="673" spans="1:6" s="13" customFormat="1" x14ac:dyDescent="0.25">
      <c r="A673" s="17"/>
      <c r="B673" s="3"/>
      <c r="C673" s="9"/>
      <c r="D673" s="9"/>
      <c r="E673" s="200"/>
      <c r="F673" s="200"/>
    </row>
    <row r="674" spans="1:6" s="13" customFormat="1" ht="91.5" customHeight="1" x14ac:dyDescent="0.25">
      <c r="A674" s="12" t="s">
        <v>40</v>
      </c>
      <c r="B674" s="1" t="s">
        <v>871</v>
      </c>
      <c r="C674" s="4" t="s">
        <v>26</v>
      </c>
      <c r="D674" s="10">
        <v>15</v>
      </c>
      <c r="E674" s="10"/>
      <c r="F674" s="10"/>
    </row>
    <row r="675" spans="1:6" s="13" customFormat="1" x14ac:dyDescent="0.25">
      <c r="A675" s="12"/>
      <c r="B675" s="1"/>
      <c r="C675" s="4"/>
      <c r="D675" s="10"/>
      <c r="E675" s="10"/>
      <c r="F675" s="10"/>
    </row>
    <row r="676" spans="1:6" s="13" customFormat="1" ht="105" x14ac:dyDescent="0.25">
      <c r="A676" s="390">
        <v>10</v>
      </c>
      <c r="B676" s="210" t="s">
        <v>893</v>
      </c>
      <c r="C676" s="187" t="s">
        <v>7</v>
      </c>
      <c r="D676" s="211">
        <v>50</v>
      </c>
      <c r="E676" s="10"/>
      <c r="F676" s="10"/>
    </row>
    <row r="677" spans="1:6" s="13" customFormat="1" x14ac:dyDescent="0.25">
      <c r="A677" s="390"/>
      <c r="B677" s="210"/>
      <c r="C677" s="187"/>
      <c r="D677" s="211"/>
      <c r="E677" s="10"/>
      <c r="F677" s="10"/>
    </row>
    <row r="678" spans="1:6" s="13" customFormat="1" ht="75" x14ac:dyDescent="0.25">
      <c r="A678" s="390">
        <v>11</v>
      </c>
      <c r="B678" s="391" t="s">
        <v>879</v>
      </c>
      <c r="C678" s="392" t="s">
        <v>687</v>
      </c>
      <c r="D678" s="211">
        <v>75</v>
      </c>
      <c r="E678" s="10"/>
      <c r="F678" s="10"/>
    </row>
    <row r="679" spans="1:6" s="13" customFormat="1" x14ac:dyDescent="0.25">
      <c r="A679" s="390"/>
      <c r="B679" s="393"/>
      <c r="C679" s="392"/>
      <c r="D679" s="211"/>
      <c r="E679" s="10"/>
      <c r="F679" s="10"/>
    </row>
    <row r="680" spans="1:6" s="13" customFormat="1" ht="49.5" customHeight="1" x14ac:dyDescent="0.25">
      <c r="A680" s="390">
        <v>12</v>
      </c>
      <c r="B680" s="394" t="s">
        <v>894</v>
      </c>
      <c r="C680" s="187" t="s">
        <v>7</v>
      </c>
      <c r="D680" s="211">
        <v>32</v>
      </c>
      <c r="E680" s="10"/>
      <c r="F680" s="10"/>
    </row>
    <row r="681" spans="1:6" s="13" customFormat="1" x14ac:dyDescent="0.25">
      <c r="A681" s="390"/>
      <c r="B681" s="210"/>
      <c r="C681" s="187"/>
      <c r="D681" s="211"/>
      <c r="E681" s="10"/>
      <c r="F681" s="10"/>
    </row>
    <row r="682" spans="1:6" s="13" customFormat="1" ht="60" x14ac:dyDescent="0.25">
      <c r="A682" s="390">
        <v>13</v>
      </c>
      <c r="B682" s="395" t="s">
        <v>895</v>
      </c>
      <c r="C682" s="392" t="s">
        <v>7</v>
      </c>
      <c r="D682" s="211">
        <v>18</v>
      </c>
      <c r="E682" s="10"/>
      <c r="F682" s="10"/>
    </row>
    <row r="683" spans="1:6" s="13" customFormat="1" x14ac:dyDescent="0.25">
      <c r="A683" s="390"/>
      <c r="B683" s="194"/>
      <c r="C683" s="392"/>
      <c r="D683" s="211"/>
      <c r="E683" s="10"/>
      <c r="F683" s="10"/>
    </row>
    <row r="684" spans="1:6" s="13" customFormat="1" ht="93.75" customHeight="1" x14ac:dyDescent="0.25">
      <c r="A684" s="390">
        <v>14</v>
      </c>
      <c r="B684" s="391" t="s">
        <v>880</v>
      </c>
      <c r="C684" s="392" t="s">
        <v>7</v>
      </c>
      <c r="D684" s="211">
        <v>1</v>
      </c>
      <c r="E684" s="10"/>
      <c r="F684" s="10"/>
    </row>
    <row r="685" spans="1:6" s="13" customFormat="1" x14ac:dyDescent="0.25">
      <c r="A685" s="12"/>
      <c r="B685" s="1"/>
      <c r="C685" s="4"/>
      <c r="D685" s="10"/>
      <c r="E685" s="10"/>
      <c r="F685" s="10"/>
    </row>
    <row r="686" spans="1:6" s="13" customFormat="1" ht="88.5" customHeight="1" x14ac:dyDescent="0.25">
      <c r="A686" s="390">
        <v>15</v>
      </c>
      <c r="B686" s="391" t="s">
        <v>1209</v>
      </c>
      <c r="C686" s="392" t="s">
        <v>7</v>
      </c>
      <c r="D686" s="211">
        <v>1</v>
      </c>
      <c r="E686" s="10"/>
      <c r="F686" s="10"/>
    </row>
    <row r="687" spans="1:6" s="13" customFormat="1" x14ac:dyDescent="0.25">
      <c r="A687" s="12"/>
      <c r="B687" s="1"/>
      <c r="C687" s="4"/>
      <c r="D687" s="10"/>
      <c r="E687" s="10"/>
      <c r="F687" s="10"/>
    </row>
    <row r="688" spans="1:6" s="13" customFormat="1" ht="81" customHeight="1" x14ac:dyDescent="0.25">
      <c r="A688" s="12" t="s">
        <v>78</v>
      </c>
      <c r="B688" s="48" t="s">
        <v>872</v>
      </c>
      <c r="C688" s="4" t="s">
        <v>26</v>
      </c>
      <c r="D688" s="10">
        <v>86</v>
      </c>
      <c r="E688" s="10"/>
      <c r="F688" s="10"/>
    </row>
    <row r="689" spans="1:6" s="13" customFormat="1" x14ac:dyDescent="0.25">
      <c r="A689" s="15"/>
      <c r="B689" s="2"/>
      <c r="C689" s="94"/>
      <c r="D689" s="94"/>
      <c r="E689" s="199"/>
      <c r="F689" s="199"/>
    </row>
    <row r="690" spans="1:6" s="14" customFormat="1" ht="78.75" customHeight="1" x14ac:dyDescent="0.25">
      <c r="A690" s="12" t="s">
        <v>138</v>
      </c>
      <c r="B690" s="48" t="s">
        <v>873</v>
      </c>
      <c r="C690" s="4" t="s">
        <v>26</v>
      </c>
      <c r="D690" s="10">
        <v>26</v>
      </c>
      <c r="E690" s="10"/>
      <c r="F690" s="10"/>
    </row>
    <row r="691" spans="1:6" s="13" customFormat="1" x14ac:dyDescent="0.25">
      <c r="A691" s="17"/>
      <c r="B691" s="3"/>
      <c r="C691" s="9"/>
      <c r="D691" s="9"/>
      <c r="E691" s="200"/>
      <c r="F691" s="200"/>
    </row>
    <row r="692" spans="1:6" s="13" customFormat="1" x14ac:dyDescent="0.25">
      <c r="A692" s="12" t="s">
        <v>139</v>
      </c>
      <c r="B692" s="1" t="s">
        <v>22</v>
      </c>
      <c r="C692" s="19" t="s">
        <v>689</v>
      </c>
      <c r="D692" s="137">
        <v>0.1</v>
      </c>
      <c r="E692" s="200"/>
      <c r="F692" s="10"/>
    </row>
    <row r="693" spans="1:6" s="13" customFormat="1" x14ac:dyDescent="0.25">
      <c r="A693" s="17"/>
      <c r="B693" s="3"/>
      <c r="C693" s="9"/>
      <c r="D693" s="9"/>
      <c r="E693" s="200"/>
      <c r="F693" s="200"/>
    </row>
    <row r="694" spans="1:6" s="14" customFormat="1" x14ac:dyDescent="0.25">
      <c r="A694" s="47"/>
      <c r="B694" s="160" t="s">
        <v>745</v>
      </c>
      <c r="C694" s="160"/>
      <c r="D694" s="160"/>
      <c r="E694" s="201"/>
      <c r="F694" s="202"/>
    </row>
    <row r="695" spans="1:6" x14ac:dyDescent="0.25">
      <c r="B695" s="14"/>
      <c r="C695" s="4"/>
      <c r="D695" s="10"/>
    </row>
    <row r="696" spans="1:6" s="13" customFormat="1" x14ac:dyDescent="0.25"/>
    <row r="697" spans="1:6" s="13" customFormat="1" x14ac:dyDescent="0.25">
      <c r="A697" s="37" t="s">
        <v>57</v>
      </c>
      <c r="B697" s="38" t="s">
        <v>58</v>
      </c>
      <c r="C697" s="5"/>
      <c r="D697" s="5"/>
      <c r="E697" s="196"/>
      <c r="F697" s="40"/>
    </row>
    <row r="698" spans="1:6" s="13" customFormat="1" x14ac:dyDescent="0.25">
      <c r="A698" s="17"/>
      <c r="B698" s="41"/>
      <c r="C698" s="9"/>
      <c r="D698" s="9"/>
      <c r="E698" s="200"/>
      <c r="F698" s="200"/>
    </row>
    <row r="699" spans="1:6" s="13" customFormat="1" x14ac:dyDescent="0.25">
      <c r="A699" s="12" t="s">
        <v>27</v>
      </c>
      <c r="B699" s="1" t="s">
        <v>396</v>
      </c>
      <c r="C699" s="4" t="s">
        <v>793</v>
      </c>
      <c r="D699" s="10">
        <v>32</v>
      </c>
      <c r="E699" s="10"/>
      <c r="F699" s="10"/>
    </row>
    <row r="700" spans="1:6" s="13" customFormat="1" x14ac:dyDescent="0.25">
      <c r="A700" s="17"/>
      <c r="B700" s="3"/>
      <c r="C700" s="9"/>
      <c r="D700" s="9"/>
      <c r="E700" s="200"/>
      <c r="F700" s="200"/>
    </row>
    <row r="701" spans="1:6" s="13" customFormat="1" ht="48.75" customHeight="1" x14ac:dyDescent="0.25">
      <c r="A701" s="12" t="s">
        <v>12</v>
      </c>
      <c r="B701" s="1" t="s">
        <v>644</v>
      </c>
      <c r="C701" s="4" t="s">
        <v>793</v>
      </c>
      <c r="D701" s="10">
        <v>24</v>
      </c>
      <c r="E701" s="10"/>
      <c r="F701" s="10"/>
    </row>
    <row r="702" spans="1:6" s="13" customFormat="1" x14ac:dyDescent="0.25">
      <c r="A702" s="17"/>
      <c r="B702" s="3"/>
      <c r="C702" s="9"/>
      <c r="D702" s="9"/>
      <c r="E702" s="200"/>
      <c r="F702" s="200"/>
    </row>
    <row r="703" spans="1:6" s="13" customFormat="1" x14ac:dyDescent="0.25">
      <c r="A703" s="12" t="s">
        <v>13</v>
      </c>
      <c r="B703" s="1" t="s">
        <v>76</v>
      </c>
      <c r="C703" s="4" t="s">
        <v>7</v>
      </c>
      <c r="D703" s="10">
        <v>1</v>
      </c>
      <c r="E703" s="10"/>
      <c r="F703" s="10"/>
    </row>
    <row r="704" spans="1:6" s="13" customFormat="1" x14ac:dyDescent="0.25">
      <c r="A704" s="17"/>
      <c r="B704" s="3"/>
      <c r="C704" s="9"/>
      <c r="D704" s="9"/>
      <c r="E704" s="200"/>
      <c r="F704" s="200"/>
    </row>
    <row r="705" spans="1:6" s="13" customFormat="1" ht="60" x14ac:dyDescent="0.25">
      <c r="A705" s="12" t="s">
        <v>14</v>
      </c>
      <c r="B705" s="1" t="s">
        <v>397</v>
      </c>
      <c r="C705" s="4" t="s">
        <v>7</v>
      </c>
      <c r="D705" s="10">
        <v>1</v>
      </c>
      <c r="E705" s="10"/>
      <c r="F705" s="10"/>
    </row>
    <row r="706" spans="1:6" s="13" customFormat="1" x14ac:dyDescent="0.25">
      <c r="A706" s="17"/>
      <c r="B706" s="3"/>
      <c r="C706" s="9"/>
      <c r="D706" s="9"/>
      <c r="E706" s="200"/>
      <c r="F706" s="200"/>
    </row>
    <row r="707" spans="1:6" s="13" customFormat="1" x14ac:dyDescent="0.25">
      <c r="A707" s="12" t="s">
        <v>15</v>
      </c>
      <c r="B707" s="1" t="s">
        <v>919</v>
      </c>
      <c r="C707" s="4" t="s">
        <v>7</v>
      </c>
      <c r="D707" s="10">
        <v>1</v>
      </c>
      <c r="E707" s="10"/>
      <c r="F707" s="10"/>
    </row>
    <row r="708" spans="1:6" s="13" customFormat="1" x14ac:dyDescent="0.25">
      <c r="A708" s="17"/>
      <c r="B708" s="3"/>
      <c r="C708" s="9"/>
      <c r="D708" s="9"/>
      <c r="E708" s="200"/>
      <c r="F708" s="200"/>
    </row>
    <row r="709" spans="1:6" s="13" customFormat="1" ht="30" x14ac:dyDescent="0.25">
      <c r="A709" s="12" t="s">
        <v>16</v>
      </c>
      <c r="B709" s="1" t="s">
        <v>560</v>
      </c>
      <c r="C709" s="4"/>
      <c r="D709" s="10"/>
      <c r="E709" s="10"/>
      <c r="F709" s="10"/>
    </row>
    <row r="710" spans="1:6" s="13" customFormat="1" x14ac:dyDescent="0.25">
      <c r="A710" s="17"/>
      <c r="B710" s="3"/>
      <c r="C710" s="9"/>
      <c r="D710" s="9"/>
      <c r="E710" s="200"/>
      <c r="F710" s="200"/>
    </row>
    <row r="711" spans="1:6" s="13" customFormat="1" ht="60" x14ac:dyDescent="0.25">
      <c r="A711" s="12" t="s">
        <v>17</v>
      </c>
      <c r="B711" s="1" t="s">
        <v>398</v>
      </c>
      <c r="C711" s="9" t="s">
        <v>21</v>
      </c>
      <c r="D711" s="9">
        <v>15</v>
      </c>
      <c r="E711" s="200"/>
      <c r="F711" s="10"/>
    </row>
    <row r="712" spans="1:6" s="13" customFormat="1" x14ac:dyDescent="0.25">
      <c r="A712" s="17"/>
      <c r="B712" s="3"/>
      <c r="C712" s="9"/>
      <c r="D712" s="9"/>
      <c r="E712" s="200"/>
      <c r="F712" s="200"/>
    </row>
    <row r="713" spans="1:6" s="14" customFormat="1" x14ac:dyDescent="0.25">
      <c r="A713" s="47"/>
      <c r="B713" s="160" t="s">
        <v>694</v>
      </c>
      <c r="C713" s="160"/>
      <c r="D713" s="160"/>
      <c r="E713" s="201"/>
      <c r="F713" s="202"/>
    </row>
    <row r="714" spans="1:6" s="14" customFormat="1" x14ac:dyDescent="0.25">
      <c r="A714" s="12"/>
      <c r="C714" s="4"/>
      <c r="D714" s="10"/>
      <c r="E714" s="10"/>
      <c r="F714" s="10"/>
    </row>
    <row r="715" spans="1:6" s="14" customFormat="1" x14ac:dyDescent="0.25">
      <c r="A715" s="12"/>
      <c r="C715" s="4"/>
      <c r="D715" s="10"/>
      <c r="E715" s="10"/>
      <c r="F715" s="10"/>
    </row>
    <row r="716" spans="1:6" s="14" customFormat="1" x14ac:dyDescent="0.25">
      <c r="A716" s="12"/>
      <c r="C716" s="4"/>
      <c r="D716" s="10"/>
      <c r="E716" s="10"/>
      <c r="F716" s="10"/>
    </row>
    <row r="717" spans="1:6" s="14" customFormat="1" x14ac:dyDescent="0.25">
      <c r="A717" s="12"/>
      <c r="C717" s="4"/>
      <c r="D717" s="10"/>
      <c r="E717" s="10"/>
      <c r="F717" s="10"/>
    </row>
    <row r="718" spans="1:6" s="14" customFormat="1" x14ac:dyDescent="0.25">
      <c r="A718" s="12"/>
      <c r="C718" s="4"/>
      <c r="D718" s="10"/>
      <c r="E718" s="10"/>
      <c r="F718" s="10"/>
    </row>
    <row r="719" spans="1:6" s="14" customFormat="1" x14ac:dyDescent="0.25">
      <c r="A719" s="12"/>
      <c r="C719" s="4"/>
      <c r="D719" s="10"/>
      <c r="E719" s="10"/>
      <c r="F719" s="10"/>
    </row>
    <row r="720" spans="1:6" s="14" customFormat="1" x14ac:dyDescent="0.25">
      <c r="A720" s="12"/>
      <c r="C720" s="4"/>
      <c r="D720" s="10"/>
      <c r="E720" s="10"/>
      <c r="F720" s="10"/>
    </row>
    <row r="721" spans="1:6" s="14" customFormat="1" x14ac:dyDescent="0.25">
      <c r="A721" s="12"/>
      <c r="C721" s="4"/>
      <c r="D721" s="10"/>
      <c r="E721" s="10"/>
      <c r="F721" s="10"/>
    </row>
    <row r="722" spans="1:6" s="14" customFormat="1" x14ac:dyDescent="0.25">
      <c r="A722" s="12"/>
      <c r="C722" s="4"/>
      <c r="D722" s="10"/>
      <c r="E722" s="10"/>
      <c r="F722" s="10"/>
    </row>
    <row r="723" spans="1:6" s="14" customFormat="1" x14ac:dyDescent="0.25">
      <c r="A723" s="12"/>
      <c r="C723" s="13"/>
      <c r="D723" s="10"/>
      <c r="E723" s="10"/>
      <c r="F723" s="10"/>
    </row>
    <row r="724" spans="1:6" s="14" customFormat="1" x14ac:dyDescent="0.25">
      <c r="A724" s="12"/>
      <c r="C724" s="13"/>
      <c r="D724" s="10"/>
      <c r="E724" s="10"/>
      <c r="F724" s="10"/>
    </row>
    <row r="725" spans="1:6" s="14" customFormat="1" x14ac:dyDescent="0.25">
      <c r="A725" s="12"/>
      <c r="C725" s="13"/>
      <c r="D725" s="10"/>
      <c r="E725" s="10"/>
      <c r="F725" s="10"/>
    </row>
    <row r="726" spans="1:6" s="14" customFormat="1" x14ac:dyDescent="0.25">
      <c r="A726" s="12"/>
      <c r="C726" s="13"/>
      <c r="D726" s="10"/>
      <c r="E726" s="10"/>
      <c r="F726" s="10"/>
    </row>
    <row r="727" spans="1:6" s="14" customFormat="1" x14ac:dyDescent="0.25">
      <c r="A727" s="12"/>
      <c r="C727" s="13"/>
      <c r="D727" s="10"/>
      <c r="E727" s="10"/>
      <c r="F727" s="10"/>
    </row>
    <row r="728" spans="1:6" s="14" customFormat="1" x14ac:dyDescent="0.25">
      <c r="A728" s="12"/>
      <c r="C728" s="13"/>
      <c r="D728" s="10"/>
      <c r="E728" s="10"/>
      <c r="F728" s="10"/>
    </row>
    <row r="729" spans="1:6" s="14" customFormat="1" x14ac:dyDescent="0.25">
      <c r="A729" s="12"/>
      <c r="C729" s="13"/>
      <c r="D729" s="10"/>
      <c r="E729" s="10"/>
      <c r="F729" s="10"/>
    </row>
    <row r="730" spans="1:6" s="14" customFormat="1" x14ac:dyDescent="0.25">
      <c r="A730" s="12"/>
      <c r="C730" s="13"/>
      <c r="D730" s="10"/>
      <c r="E730" s="10"/>
      <c r="F730" s="10"/>
    </row>
    <row r="731" spans="1:6" s="14" customFormat="1" x14ac:dyDescent="0.25">
      <c r="A731" s="12"/>
      <c r="C731" s="13"/>
      <c r="D731" s="10"/>
      <c r="E731" s="10"/>
      <c r="F731" s="10"/>
    </row>
    <row r="732" spans="1:6" s="14" customFormat="1" x14ac:dyDescent="0.25">
      <c r="A732" s="12"/>
      <c r="C732" s="13"/>
      <c r="D732" s="10"/>
      <c r="E732" s="10"/>
      <c r="F732" s="10"/>
    </row>
    <row r="733" spans="1:6" s="14" customFormat="1" x14ac:dyDescent="0.25">
      <c r="A733" s="12"/>
      <c r="C733" s="13"/>
      <c r="D733" s="10"/>
      <c r="E733" s="10"/>
      <c r="F733" s="10"/>
    </row>
    <row r="734" spans="1:6" s="14" customFormat="1" x14ac:dyDescent="0.25">
      <c r="A734" s="12"/>
      <c r="C734" s="13"/>
      <c r="D734" s="10"/>
      <c r="E734" s="10"/>
      <c r="F734" s="10"/>
    </row>
    <row r="735" spans="1:6" s="14" customFormat="1" x14ac:dyDescent="0.25">
      <c r="A735" s="12"/>
      <c r="C735" s="13"/>
      <c r="D735" s="10"/>
      <c r="E735" s="10"/>
      <c r="F735" s="10"/>
    </row>
    <row r="736" spans="1:6" s="14" customFormat="1" x14ac:dyDescent="0.25">
      <c r="A736" s="12"/>
      <c r="C736" s="13"/>
      <c r="D736" s="10"/>
      <c r="E736" s="10"/>
      <c r="F736" s="10"/>
    </row>
    <row r="737" spans="1:6" s="14" customFormat="1" x14ac:dyDescent="0.25">
      <c r="A737" s="12"/>
      <c r="C737" s="13"/>
      <c r="D737" s="10"/>
      <c r="E737" s="10"/>
      <c r="F737" s="10"/>
    </row>
    <row r="738" spans="1:6" s="14" customFormat="1" x14ac:dyDescent="0.25">
      <c r="A738" s="12"/>
      <c r="C738" s="13"/>
      <c r="D738" s="10"/>
      <c r="E738" s="10"/>
      <c r="F738" s="10"/>
    </row>
    <row r="739" spans="1:6" s="14" customFormat="1" x14ac:dyDescent="0.25">
      <c r="A739" s="12"/>
      <c r="C739" s="13"/>
      <c r="D739" s="10"/>
      <c r="E739" s="10"/>
      <c r="F739" s="10"/>
    </row>
    <row r="740" spans="1:6" s="14" customFormat="1" x14ac:dyDescent="0.25">
      <c r="A740" s="12"/>
      <c r="C740" s="13"/>
      <c r="D740" s="10"/>
      <c r="E740" s="10"/>
      <c r="F740" s="10"/>
    </row>
    <row r="741" spans="1:6" s="14" customFormat="1" x14ac:dyDescent="0.25">
      <c r="A741" s="12"/>
      <c r="C741" s="13"/>
      <c r="D741" s="10"/>
      <c r="E741" s="10"/>
      <c r="F741" s="10"/>
    </row>
    <row r="742" spans="1:6" s="14" customFormat="1" x14ac:dyDescent="0.25">
      <c r="A742" s="12"/>
      <c r="C742" s="13"/>
      <c r="D742" s="10"/>
      <c r="E742" s="10"/>
      <c r="F742" s="10"/>
    </row>
    <row r="743" spans="1:6" s="14" customFormat="1" x14ac:dyDescent="0.25">
      <c r="A743" s="12"/>
      <c r="C743" s="13"/>
      <c r="D743" s="10"/>
      <c r="E743" s="10"/>
      <c r="F743" s="10"/>
    </row>
    <row r="744" spans="1:6" s="14" customFormat="1" x14ac:dyDescent="0.25">
      <c r="A744" s="12"/>
      <c r="C744" s="13"/>
      <c r="D744" s="10"/>
      <c r="E744" s="10"/>
      <c r="F744" s="10"/>
    </row>
    <row r="745" spans="1:6" s="14" customFormat="1" x14ac:dyDescent="0.25">
      <c r="A745" s="12"/>
      <c r="C745" s="13"/>
      <c r="D745" s="10"/>
      <c r="E745" s="10"/>
      <c r="F745" s="10"/>
    </row>
    <row r="746" spans="1:6" s="14" customFormat="1" x14ac:dyDescent="0.25">
      <c r="A746" s="12"/>
      <c r="C746" s="13"/>
      <c r="D746" s="10"/>
      <c r="E746" s="10"/>
      <c r="F746" s="10"/>
    </row>
    <row r="747" spans="1:6" s="14" customFormat="1" x14ac:dyDescent="0.25">
      <c r="A747" s="12"/>
      <c r="C747" s="13"/>
      <c r="D747" s="10"/>
      <c r="E747" s="10"/>
      <c r="F747" s="10"/>
    </row>
    <row r="748" spans="1:6" s="14" customFormat="1" x14ac:dyDescent="0.25">
      <c r="A748" s="12"/>
      <c r="C748" s="13"/>
      <c r="D748" s="10"/>
      <c r="E748" s="10"/>
      <c r="F748" s="10"/>
    </row>
    <row r="749" spans="1:6" s="14" customFormat="1" x14ac:dyDescent="0.25">
      <c r="A749" s="12"/>
      <c r="C749" s="13"/>
      <c r="D749" s="10"/>
      <c r="E749" s="10"/>
      <c r="F749" s="10"/>
    </row>
    <row r="750" spans="1:6" s="14" customFormat="1" x14ac:dyDescent="0.25">
      <c r="A750" s="12"/>
      <c r="C750" s="13"/>
      <c r="D750" s="10"/>
      <c r="E750" s="10"/>
      <c r="F750" s="10"/>
    </row>
    <row r="751" spans="1:6" s="14" customFormat="1" x14ac:dyDescent="0.25">
      <c r="A751" s="12"/>
      <c r="C751" s="13"/>
      <c r="D751" s="10"/>
      <c r="E751" s="10"/>
      <c r="F751" s="10"/>
    </row>
    <row r="752" spans="1:6" s="14" customFormat="1" x14ac:dyDescent="0.25">
      <c r="A752" s="12"/>
      <c r="C752" s="13"/>
      <c r="D752" s="10"/>
      <c r="E752" s="10"/>
      <c r="F752" s="10"/>
    </row>
    <row r="753" spans="1:6" s="14" customFormat="1" x14ac:dyDescent="0.25">
      <c r="A753" s="12"/>
      <c r="C753" s="13"/>
      <c r="D753" s="10"/>
      <c r="E753" s="10"/>
      <c r="F753" s="10"/>
    </row>
    <row r="754" spans="1:6" s="14" customFormat="1" x14ac:dyDescent="0.25">
      <c r="A754" s="12"/>
      <c r="C754" s="13"/>
      <c r="D754" s="10"/>
      <c r="E754" s="10"/>
      <c r="F754" s="10"/>
    </row>
    <row r="755" spans="1:6" s="14" customFormat="1" x14ac:dyDescent="0.25">
      <c r="A755" s="12"/>
      <c r="C755" s="13"/>
      <c r="D755" s="10"/>
      <c r="E755" s="10"/>
      <c r="F755" s="10"/>
    </row>
    <row r="756" spans="1:6" s="14" customFormat="1" x14ac:dyDescent="0.25">
      <c r="A756" s="12"/>
      <c r="C756" s="13"/>
      <c r="D756" s="10"/>
      <c r="E756" s="10"/>
      <c r="F756" s="10"/>
    </row>
    <row r="757" spans="1:6" s="14" customFormat="1" x14ac:dyDescent="0.25">
      <c r="A757" s="12"/>
      <c r="C757" s="13"/>
      <c r="D757" s="10"/>
      <c r="E757" s="10"/>
      <c r="F757" s="10"/>
    </row>
    <row r="758" spans="1:6" s="14" customFormat="1" x14ac:dyDescent="0.25">
      <c r="A758" s="12"/>
      <c r="C758" s="13"/>
      <c r="D758" s="10"/>
      <c r="E758" s="10"/>
      <c r="F758" s="10"/>
    </row>
    <row r="759" spans="1:6" s="14" customFormat="1" x14ac:dyDescent="0.25">
      <c r="A759" s="12"/>
      <c r="C759" s="13"/>
      <c r="D759" s="10"/>
      <c r="E759" s="10"/>
      <c r="F759" s="10"/>
    </row>
    <row r="760" spans="1:6" s="14" customFormat="1" x14ac:dyDescent="0.25">
      <c r="A760" s="12"/>
      <c r="C760" s="13"/>
      <c r="D760" s="10"/>
      <c r="E760" s="10"/>
      <c r="F760" s="10"/>
    </row>
    <row r="761" spans="1:6" s="14" customFormat="1" x14ac:dyDescent="0.25">
      <c r="A761" s="12"/>
      <c r="C761" s="13"/>
      <c r="D761" s="10"/>
      <c r="E761" s="10"/>
      <c r="F761" s="10"/>
    </row>
    <row r="762" spans="1:6" s="14" customFormat="1" x14ac:dyDescent="0.25">
      <c r="A762" s="12"/>
      <c r="C762" s="13"/>
      <c r="D762" s="10"/>
      <c r="E762" s="10"/>
      <c r="F762" s="10"/>
    </row>
    <row r="763" spans="1:6" s="14" customFormat="1" x14ac:dyDescent="0.25">
      <c r="A763" s="12"/>
      <c r="C763" s="13"/>
      <c r="D763" s="10"/>
      <c r="E763" s="10"/>
      <c r="F763" s="10"/>
    </row>
    <row r="764" spans="1:6" s="14" customFormat="1" x14ac:dyDescent="0.25">
      <c r="A764" s="12"/>
      <c r="C764" s="13"/>
      <c r="D764" s="10"/>
      <c r="E764" s="10"/>
      <c r="F764" s="10"/>
    </row>
    <row r="765" spans="1:6" s="14" customFormat="1" x14ac:dyDescent="0.25">
      <c r="A765" s="12"/>
      <c r="C765" s="13"/>
      <c r="D765" s="10"/>
      <c r="E765" s="10"/>
      <c r="F765" s="10"/>
    </row>
    <row r="766" spans="1:6" s="14" customFormat="1" x14ac:dyDescent="0.25">
      <c r="A766" s="12"/>
      <c r="C766" s="13"/>
      <c r="D766" s="10"/>
      <c r="E766" s="10"/>
      <c r="F766" s="10"/>
    </row>
    <row r="767" spans="1:6" s="14" customFormat="1" x14ac:dyDescent="0.25">
      <c r="A767" s="12"/>
      <c r="C767" s="13"/>
      <c r="D767" s="10"/>
      <c r="E767" s="10"/>
      <c r="F767" s="10"/>
    </row>
    <row r="768" spans="1:6" s="14" customFormat="1" x14ac:dyDescent="0.25">
      <c r="A768" s="12"/>
      <c r="C768" s="13"/>
      <c r="D768" s="10"/>
      <c r="E768" s="10"/>
      <c r="F768" s="10"/>
    </row>
    <row r="769" spans="1:6" s="14" customFormat="1" x14ac:dyDescent="0.25">
      <c r="A769" s="12"/>
      <c r="C769" s="13"/>
      <c r="D769" s="10"/>
      <c r="E769" s="10"/>
      <c r="F769" s="10"/>
    </row>
    <row r="770" spans="1:6" s="14" customFormat="1" x14ac:dyDescent="0.25">
      <c r="A770" s="12"/>
      <c r="C770" s="13"/>
      <c r="D770" s="10"/>
      <c r="E770" s="10"/>
      <c r="F770" s="10"/>
    </row>
    <row r="771" spans="1:6" s="14" customFormat="1" x14ac:dyDescent="0.25">
      <c r="A771" s="12"/>
      <c r="C771" s="13"/>
      <c r="D771" s="10"/>
      <c r="E771" s="10"/>
      <c r="F771" s="10"/>
    </row>
    <row r="772" spans="1:6" s="14" customFormat="1" x14ac:dyDescent="0.25">
      <c r="A772" s="12"/>
      <c r="C772" s="13"/>
      <c r="D772" s="10"/>
      <c r="E772" s="10"/>
      <c r="F772" s="10"/>
    </row>
    <row r="773" spans="1:6" s="14" customFormat="1" x14ac:dyDescent="0.25">
      <c r="A773" s="12"/>
      <c r="C773" s="13"/>
      <c r="D773" s="10"/>
      <c r="E773" s="10"/>
      <c r="F773" s="10"/>
    </row>
    <row r="774" spans="1:6" s="14" customFormat="1" x14ac:dyDescent="0.25">
      <c r="A774" s="12"/>
      <c r="C774" s="13"/>
      <c r="D774" s="10"/>
      <c r="E774" s="10"/>
      <c r="F774" s="10"/>
    </row>
    <row r="775" spans="1:6" s="14" customFormat="1" x14ac:dyDescent="0.25">
      <c r="A775" s="12"/>
      <c r="C775" s="13"/>
      <c r="D775" s="10"/>
      <c r="E775" s="10"/>
      <c r="F775" s="10"/>
    </row>
    <row r="776" spans="1:6" s="14" customFormat="1" x14ac:dyDescent="0.25">
      <c r="A776" s="12"/>
      <c r="C776" s="13"/>
      <c r="D776" s="10"/>
      <c r="E776" s="10"/>
      <c r="F776" s="10"/>
    </row>
    <row r="777" spans="1:6" s="14" customFormat="1" x14ac:dyDescent="0.25">
      <c r="A777" s="12"/>
      <c r="C777" s="13"/>
      <c r="D777" s="10"/>
      <c r="E777" s="10"/>
      <c r="F777" s="10"/>
    </row>
    <row r="778" spans="1:6" s="14" customFormat="1" x14ac:dyDescent="0.25">
      <c r="A778" s="12"/>
      <c r="C778" s="13"/>
      <c r="D778" s="10"/>
      <c r="E778" s="10"/>
      <c r="F778" s="10"/>
    </row>
    <row r="779" spans="1:6" s="14" customFormat="1" x14ac:dyDescent="0.25">
      <c r="A779" s="12"/>
      <c r="C779" s="13"/>
      <c r="D779" s="10"/>
      <c r="E779" s="10"/>
      <c r="F779" s="10"/>
    </row>
    <row r="780" spans="1:6" s="14" customFormat="1" x14ac:dyDescent="0.25">
      <c r="A780" s="12"/>
      <c r="C780" s="13"/>
      <c r="D780" s="10"/>
      <c r="E780" s="10"/>
      <c r="F780" s="10"/>
    </row>
    <row r="781" spans="1:6" s="14" customFormat="1" x14ac:dyDescent="0.25">
      <c r="A781" s="12"/>
      <c r="C781" s="13"/>
      <c r="D781" s="10"/>
      <c r="E781" s="10"/>
      <c r="F781" s="10"/>
    </row>
    <row r="782" spans="1:6" s="14" customFormat="1" x14ac:dyDescent="0.25">
      <c r="A782" s="12"/>
      <c r="C782" s="13"/>
      <c r="D782" s="10"/>
      <c r="E782" s="10"/>
      <c r="F782" s="10"/>
    </row>
    <row r="783" spans="1:6" s="14" customFormat="1" x14ac:dyDescent="0.25">
      <c r="A783" s="12"/>
      <c r="C783" s="13"/>
      <c r="D783" s="10"/>
      <c r="E783" s="10"/>
      <c r="F783" s="10"/>
    </row>
    <row r="784" spans="1:6" s="14" customFormat="1" x14ac:dyDescent="0.25">
      <c r="A784" s="12"/>
      <c r="C784" s="13"/>
      <c r="D784" s="10"/>
      <c r="E784" s="10"/>
      <c r="F784" s="10"/>
    </row>
    <row r="785" spans="1:6" s="14" customFormat="1" x14ac:dyDescent="0.25">
      <c r="A785" s="12"/>
      <c r="C785" s="13"/>
      <c r="D785" s="10"/>
      <c r="E785" s="10"/>
      <c r="F785" s="10"/>
    </row>
    <row r="786" spans="1:6" s="14" customFormat="1" x14ac:dyDescent="0.25">
      <c r="A786" s="12"/>
      <c r="C786" s="13"/>
      <c r="D786" s="10"/>
      <c r="E786" s="10"/>
      <c r="F786" s="10"/>
    </row>
    <row r="787" spans="1:6" s="14" customFormat="1" x14ac:dyDescent="0.25">
      <c r="A787" s="12"/>
      <c r="C787" s="13"/>
      <c r="D787" s="10"/>
      <c r="E787" s="10"/>
      <c r="F787" s="10"/>
    </row>
    <row r="788" spans="1:6" s="14" customFormat="1" x14ac:dyDescent="0.25">
      <c r="A788" s="12"/>
      <c r="C788" s="13"/>
      <c r="D788" s="10"/>
      <c r="E788" s="10"/>
      <c r="F788" s="10"/>
    </row>
    <row r="789" spans="1:6" s="14" customFormat="1" x14ac:dyDescent="0.25">
      <c r="A789" s="12"/>
      <c r="C789" s="13"/>
      <c r="D789" s="10"/>
      <c r="E789" s="10"/>
      <c r="F789" s="10"/>
    </row>
    <row r="790" spans="1:6" s="14" customFormat="1" x14ac:dyDescent="0.25">
      <c r="A790" s="12"/>
      <c r="C790" s="13"/>
      <c r="D790" s="10"/>
      <c r="E790" s="10"/>
      <c r="F790" s="10"/>
    </row>
    <row r="791" spans="1:6" s="14" customFormat="1" x14ac:dyDescent="0.25">
      <c r="A791" s="12"/>
      <c r="C791" s="13"/>
      <c r="D791" s="10"/>
      <c r="E791" s="10"/>
      <c r="F791" s="10"/>
    </row>
    <row r="792" spans="1:6" s="14" customFormat="1" x14ac:dyDescent="0.25">
      <c r="A792" s="12"/>
      <c r="C792" s="13"/>
      <c r="D792" s="10"/>
      <c r="E792" s="10"/>
      <c r="F792" s="10"/>
    </row>
    <row r="793" spans="1:6" s="14" customFormat="1" x14ac:dyDescent="0.25">
      <c r="A793" s="12"/>
      <c r="C793" s="13"/>
      <c r="D793" s="10"/>
      <c r="E793" s="10"/>
      <c r="F793" s="10"/>
    </row>
    <row r="794" spans="1:6" s="14" customFormat="1" x14ac:dyDescent="0.25">
      <c r="A794" s="12"/>
      <c r="C794" s="13"/>
      <c r="D794" s="10"/>
      <c r="E794" s="10"/>
      <c r="F794" s="10"/>
    </row>
    <row r="795" spans="1:6" s="14" customFormat="1" x14ac:dyDescent="0.25">
      <c r="A795" s="12"/>
      <c r="C795" s="13"/>
      <c r="D795" s="10"/>
      <c r="E795" s="10"/>
      <c r="F795" s="10"/>
    </row>
    <row r="796" spans="1:6" s="14" customFormat="1" x14ac:dyDescent="0.25">
      <c r="A796" s="12"/>
      <c r="C796" s="13"/>
      <c r="D796" s="10"/>
      <c r="E796" s="10"/>
      <c r="F796" s="10"/>
    </row>
    <row r="797" spans="1:6" s="14" customFormat="1" x14ac:dyDescent="0.25">
      <c r="A797" s="12"/>
      <c r="C797" s="13"/>
      <c r="D797" s="10"/>
      <c r="E797" s="10"/>
      <c r="F797" s="10"/>
    </row>
    <row r="798" spans="1:6" s="14" customFormat="1" x14ac:dyDescent="0.25">
      <c r="A798" s="12"/>
      <c r="C798" s="13"/>
      <c r="D798" s="10"/>
      <c r="E798" s="10"/>
      <c r="F798" s="10"/>
    </row>
    <row r="799" spans="1:6" s="14" customFormat="1" x14ac:dyDescent="0.25">
      <c r="A799" s="12"/>
      <c r="C799" s="13"/>
      <c r="D799" s="10"/>
      <c r="E799" s="10"/>
      <c r="F799" s="10"/>
    </row>
    <row r="800" spans="1:6" s="14" customFormat="1" x14ac:dyDescent="0.25">
      <c r="A800" s="12"/>
      <c r="C800" s="13"/>
      <c r="D800" s="10"/>
      <c r="E800" s="10"/>
      <c r="F800" s="10"/>
    </row>
    <row r="801" spans="1:6" s="14" customFormat="1" x14ac:dyDescent="0.25">
      <c r="A801" s="12"/>
      <c r="C801" s="13"/>
      <c r="D801" s="10"/>
      <c r="E801" s="10"/>
      <c r="F801" s="10"/>
    </row>
    <row r="802" spans="1:6" s="14" customFormat="1" x14ac:dyDescent="0.25">
      <c r="A802" s="12"/>
      <c r="C802" s="13"/>
      <c r="D802" s="10"/>
      <c r="E802" s="10"/>
      <c r="F802" s="10"/>
    </row>
    <row r="803" spans="1:6" s="14" customFormat="1" x14ac:dyDescent="0.25">
      <c r="A803" s="12"/>
      <c r="C803" s="13"/>
      <c r="D803" s="10"/>
      <c r="E803" s="10"/>
      <c r="F803" s="10"/>
    </row>
    <row r="804" spans="1:6" s="14" customFormat="1" x14ac:dyDescent="0.25">
      <c r="A804" s="12"/>
      <c r="C804" s="13"/>
      <c r="D804" s="10"/>
      <c r="E804" s="10"/>
      <c r="F804" s="10"/>
    </row>
    <row r="805" spans="1:6" s="14" customFormat="1" x14ac:dyDescent="0.25">
      <c r="A805" s="12"/>
      <c r="C805" s="13"/>
      <c r="D805" s="10"/>
      <c r="E805" s="10"/>
      <c r="F805" s="10"/>
    </row>
    <row r="806" spans="1:6" s="14" customFormat="1" x14ac:dyDescent="0.25">
      <c r="A806" s="12"/>
      <c r="C806" s="13"/>
      <c r="D806" s="10"/>
      <c r="E806" s="10"/>
      <c r="F806" s="10"/>
    </row>
    <row r="807" spans="1:6" s="14" customFormat="1" x14ac:dyDescent="0.25">
      <c r="A807" s="12"/>
      <c r="C807" s="13"/>
      <c r="D807" s="10"/>
      <c r="E807" s="10"/>
      <c r="F807" s="10"/>
    </row>
    <row r="808" spans="1:6" s="14" customFormat="1" x14ac:dyDescent="0.25">
      <c r="A808" s="12"/>
      <c r="C808" s="13"/>
      <c r="D808" s="10"/>
      <c r="E808" s="10"/>
      <c r="F808" s="10"/>
    </row>
    <row r="809" spans="1:6" s="14" customFormat="1" x14ac:dyDescent="0.25">
      <c r="A809" s="12"/>
      <c r="C809" s="13"/>
      <c r="D809" s="10"/>
      <c r="E809" s="10"/>
      <c r="F809" s="10"/>
    </row>
    <row r="810" spans="1:6" s="14" customFormat="1" x14ac:dyDescent="0.25">
      <c r="A810" s="12"/>
      <c r="C810" s="13"/>
      <c r="D810" s="10"/>
      <c r="E810" s="10"/>
      <c r="F810" s="10"/>
    </row>
    <row r="811" spans="1:6" s="14" customFormat="1" x14ac:dyDescent="0.25">
      <c r="A811" s="12"/>
      <c r="C811" s="13"/>
      <c r="D811" s="10"/>
      <c r="E811" s="10"/>
      <c r="F811" s="10"/>
    </row>
    <row r="812" spans="1:6" s="14" customFormat="1" x14ac:dyDescent="0.25">
      <c r="A812" s="12"/>
      <c r="C812" s="13"/>
      <c r="D812" s="10"/>
      <c r="E812" s="10"/>
      <c r="F812" s="10"/>
    </row>
    <row r="813" spans="1:6" s="14" customFormat="1" x14ac:dyDescent="0.25">
      <c r="A813" s="12"/>
      <c r="C813" s="13"/>
      <c r="D813" s="10"/>
      <c r="E813" s="10"/>
      <c r="F813" s="10"/>
    </row>
    <row r="814" spans="1:6" s="14" customFormat="1" x14ac:dyDescent="0.25">
      <c r="A814" s="12"/>
      <c r="C814" s="13"/>
      <c r="D814" s="10"/>
      <c r="E814" s="10"/>
      <c r="F814" s="10"/>
    </row>
    <row r="815" spans="1:6" s="14" customFormat="1" x14ac:dyDescent="0.25">
      <c r="A815" s="12"/>
      <c r="C815" s="13"/>
      <c r="D815" s="10"/>
      <c r="E815" s="10"/>
      <c r="F815" s="10"/>
    </row>
    <row r="816" spans="1:6" s="14" customFormat="1" x14ac:dyDescent="0.25">
      <c r="A816" s="12"/>
      <c r="C816" s="13"/>
      <c r="D816" s="10"/>
      <c r="E816" s="10"/>
      <c r="F816" s="10"/>
    </row>
    <row r="817" spans="1:6" s="14" customFormat="1" x14ac:dyDescent="0.25">
      <c r="A817" s="12"/>
      <c r="C817" s="13"/>
      <c r="D817" s="10"/>
      <c r="E817" s="10"/>
      <c r="F817" s="10"/>
    </row>
    <row r="818" spans="1:6" s="14" customFormat="1" x14ac:dyDescent="0.25">
      <c r="A818" s="12"/>
      <c r="C818" s="13"/>
      <c r="D818" s="10"/>
      <c r="E818" s="10"/>
      <c r="F818" s="10"/>
    </row>
    <row r="819" spans="1:6" s="14" customFormat="1" x14ac:dyDescent="0.25">
      <c r="A819" s="12"/>
      <c r="C819" s="13"/>
      <c r="D819" s="10"/>
      <c r="E819" s="10"/>
      <c r="F819" s="10"/>
    </row>
    <row r="820" spans="1:6" s="14" customFormat="1" x14ac:dyDescent="0.25">
      <c r="A820" s="12"/>
      <c r="C820" s="13"/>
      <c r="D820" s="10"/>
      <c r="E820" s="10"/>
      <c r="F820" s="10"/>
    </row>
    <row r="821" spans="1:6" s="14" customFormat="1" x14ac:dyDescent="0.25">
      <c r="A821" s="12"/>
      <c r="C821" s="13"/>
      <c r="D821" s="10"/>
      <c r="E821" s="10"/>
      <c r="F821" s="10"/>
    </row>
    <row r="822" spans="1:6" s="14" customFormat="1" x14ac:dyDescent="0.25">
      <c r="A822" s="12"/>
      <c r="C822" s="13"/>
      <c r="D822" s="10"/>
      <c r="E822" s="10"/>
      <c r="F822" s="10"/>
    </row>
    <row r="823" spans="1:6" s="14" customFormat="1" x14ac:dyDescent="0.25">
      <c r="A823" s="12"/>
      <c r="C823" s="13"/>
      <c r="D823" s="10"/>
      <c r="E823" s="10"/>
      <c r="F823" s="10"/>
    </row>
    <row r="824" spans="1:6" s="14" customFormat="1" x14ac:dyDescent="0.25">
      <c r="A824" s="12"/>
      <c r="C824" s="13"/>
      <c r="D824" s="10"/>
      <c r="E824" s="10"/>
      <c r="F824" s="10"/>
    </row>
    <row r="825" spans="1:6" s="14" customFormat="1" x14ac:dyDescent="0.25">
      <c r="A825" s="12"/>
      <c r="C825" s="13"/>
      <c r="D825" s="10"/>
      <c r="E825" s="10"/>
      <c r="F825" s="10"/>
    </row>
    <row r="826" spans="1:6" s="14" customFormat="1" x14ac:dyDescent="0.25">
      <c r="A826" s="12"/>
      <c r="C826" s="13"/>
      <c r="D826" s="10"/>
      <c r="E826" s="10"/>
      <c r="F826" s="10"/>
    </row>
    <row r="827" spans="1:6" s="14" customFormat="1" x14ac:dyDescent="0.25">
      <c r="A827" s="12"/>
      <c r="C827" s="13"/>
      <c r="D827" s="10"/>
      <c r="E827" s="10"/>
      <c r="F827" s="10"/>
    </row>
    <row r="828" spans="1:6" s="14" customFormat="1" x14ac:dyDescent="0.25">
      <c r="A828" s="12"/>
      <c r="C828" s="13"/>
      <c r="D828" s="10"/>
      <c r="E828" s="10"/>
      <c r="F828" s="10"/>
    </row>
    <row r="829" spans="1:6" s="14" customFormat="1" x14ac:dyDescent="0.25">
      <c r="A829" s="12"/>
      <c r="C829" s="13"/>
      <c r="D829" s="10"/>
      <c r="E829" s="10"/>
      <c r="F829" s="10"/>
    </row>
    <row r="830" spans="1:6" s="14" customFormat="1" x14ac:dyDescent="0.25">
      <c r="A830" s="12"/>
      <c r="C830" s="13"/>
      <c r="D830" s="10"/>
      <c r="E830" s="10"/>
      <c r="F830" s="10"/>
    </row>
    <row r="831" spans="1:6" s="14" customFormat="1" x14ac:dyDescent="0.25">
      <c r="A831" s="12"/>
      <c r="C831" s="13"/>
      <c r="D831" s="10"/>
      <c r="E831" s="10"/>
      <c r="F831" s="10"/>
    </row>
    <row r="832" spans="1:6" s="14" customFormat="1" x14ac:dyDescent="0.25">
      <c r="A832" s="12"/>
      <c r="C832" s="13"/>
      <c r="D832" s="10"/>
      <c r="E832" s="10"/>
      <c r="F832" s="10"/>
    </row>
    <row r="833" spans="1:6" s="14" customFormat="1" x14ac:dyDescent="0.25">
      <c r="A833" s="12"/>
      <c r="C833" s="13"/>
      <c r="D833" s="10"/>
      <c r="E833" s="10"/>
      <c r="F833" s="10"/>
    </row>
    <row r="834" spans="1:6" s="14" customFormat="1" x14ac:dyDescent="0.25">
      <c r="A834" s="12"/>
      <c r="C834" s="13"/>
      <c r="D834" s="10"/>
      <c r="E834" s="10"/>
      <c r="F834" s="10"/>
    </row>
    <row r="835" spans="1:6" s="14" customFormat="1" x14ac:dyDescent="0.25">
      <c r="A835" s="12"/>
      <c r="C835" s="13"/>
      <c r="D835" s="10"/>
      <c r="E835" s="10"/>
      <c r="F835" s="10"/>
    </row>
    <row r="836" spans="1:6" s="14" customFormat="1" x14ac:dyDescent="0.25">
      <c r="A836" s="12"/>
      <c r="C836" s="13"/>
      <c r="D836" s="10"/>
      <c r="E836" s="10"/>
      <c r="F836" s="10"/>
    </row>
    <row r="837" spans="1:6" s="14" customFormat="1" x14ac:dyDescent="0.25">
      <c r="A837" s="12"/>
      <c r="C837" s="13"/>
      <c r="D837" s="10"/>
      <c r="E837" s="10"/>
      <c r="F837" s="10"/>
    </row>
    <row r="838" spans="1:6" s="14" customFormat="1" x14ac:dyDescent="0.25">
      <c r="A838" s="12"/>
      <c r="C838" s="13"/>
      <c r="D838" s="10"/>
      <c r="E838" s="10"/>
      <c r="F838" s="10"/>
    </row>
    <row r="839" spans="1:6" s="14" customFormat="1" x14ac:dyDescent="0.25">
      <c r="A839" s="12"/>
      <c r="C839" s="13"/>
      <c r="D839" s="10"/>
      <c r="E839" s="10"/>
      <c r="F839" s="10"/>
    </row>
    <row r="840" spans="1:6" s="14" customFormat="1" x14ac:dyDescent="0.25">
      <c r="A840" s="12"/>
      <c r="C840" s="13"/>
      <c r="D840" s="10"/>
      <c r="E840" s="10"/>
      <c r="F840" s="10"/>
    </row>
    <row r="841" spans="1:6" s="14" customFormat="1" x14ac:dyDescent="0.25">
      <c r="A841" s="12"/>
      <c r="C841" s="13"/>
      <c r="D841" s="10"/>
      <c r="E841" s="10"/>
      <c r="F841" s="10"/>
    </row>
    <row r="842" spans="1:6" s="14" customFormat="1" x14ac:dyDescent="0.25">
      <c r="A842" s="12"/>
      <c r="C842" s="13"/>
      <c r="D842" s="10"/>
      <c r="E842" s="10"/>
      <c r="F842" s="10"/>
    </row>
    <row r="843" spans="1:6" s="14" customFormat="1" x14ac:dyDescent="0.25">
      <c r="A843" s="12"/>
      <c r="C843" s="13"/>
      <c r="D843" s="10"/>
      <c r="E843" s="10"/>
      <c r="F843" s="10"/>
    </row>
    <row r="844" spans="1:6" s="14" customFormat="1" x14ac:dyDescent="0.25">
      <c r="A844" s="12"/>
      <c r="C844" s="13"/>
      <c r="D844" s="10"/>
      <c r="E844" s="10"/>
      <c r="F844" s="10"/>
    </row>
    <row r="845" spans="1:6" s="14" customFormat="1" x14ac:dyDescent="0.25">
      <c r="A845" s="12"/>
      <c r="C845" s="13"/>
      <c r="D845" s="10"/>
      <c r="E845" s="10"/>
      <c r="F845" s="10"/>
    </row>
    <row r="846" spans="1:6" s="14" customFormat="1" x14ac:dyDescent="0.25">
      <c r="A846" s="12"/>
      <c r="C846" s="13"/>
      <c r="D846" s="10"/>
      <c r="E846" s="10"/>
      <c r="F846" s="10"/>
    </row>
    <row r="847" spans="1:6" s="14" customFormat="1" x14ac:dyDescent="0.25">
      <c r="A847" s="12"/>
      <c r="C847" s="13"/>
      <c r="D847" s="10"/>
      <c r="E847" s="10"/>
      <c r="F847" s="10"/>
    </row>
    <row r="848" spans="1:6" s="14" customFormat="1" x14ac:dyDescent="0.25">
      <c r="A848" s="12"/>
      <c r="C848" s="13"/>
      <c r="D848" s="10"/>
      <c r="E848" s="10"/>
      <c r="F848" s="10"/>
    </row>
    <row r="849" spans="1:6" s="14" customFormat="1" x14ac:dyDescent="0.25">
      <c r="A849" s="12"/>
      <c r="C849" s="13"/>
      <c r="D849" s="10"/>
      <c r="E849" s="10"/>
      <c r="F849" s="10"/>
    </row>
    <row r="850" spans="1:6" s="14" customFormat="1" x14ac:dyDescent="0.25">
      <c r="A850" s="12"/>
      <c r="C850" s="13"/>
      <c r="D850" s="10"/>
      <c r="E850" s="10"/>
      <c r="F850" s="10"/>
    </row>
    <row r="851" spans="1:6" s="14" customFormat="1" x14ac:dyDescent="0.25">
      <c r="A851" s="12"/>
      <c r="C851" s="13"/>
      <c r="D851" s="10"/>
      <c r="E851" s="10"/>
      <c r="F851" s="10"/>
    </row>
    <row r="852" spans="1:6" s="14" customFormat="1" x14ac:dyDescent="0.25">
      <c r="A852" s="12"/>
      <c r="C852" s="13"/>
      <c r="D852" s="10"/>
      <c r="E852" s="10"/>
      <c r="F852" s="10"/>
    </row>
    <row r="853" spans="1:6" s="14" customFormat="1" x14ac:dyDescent="0.25">
      <c r="A853" s="12"/>
      <c r="C853" s="13"/>
      <c r="D853" s="10"/>
      <c r="E853" s="10"/>
      <c r="F853" s="10"/>
    </row>
    <row r="854" spans="1:6" s="14" customFormat="1" x14ac:dyDescent="0.25">
      <c r="A854" s="12"/>
      <c r="C854" s="13"/>
      <c r="D854" s="10"/>
      <c r="E854" s="10"/>
      <c r="F854" s="10"/>
    </row>
    <row r="855" spans="1:6" s="14" customFormat="1" x14ac:dyDescent="0.25">
      <c r="A855" s="12"/>
      <c r="C855" s="13"/>
      <c r="D855" s="10"/>
      <c r="E855" s="10"/>
      <c r="F855" s="10"/>
    </row>
    <row r="856" spans="1:6" s="14" customFormat="1" x14ac:dyDescent="0.25">
      <c r="A856" s="12"/>
      <c r="C856" s="13"/>
      <c r="D856" s="10"/>
      <c r="E856" s="10"/>
      <c r="F856" s="10"/>
    </row>
    <row r="857" spans="1:6" s="14" customFormat="1" x14ac:dyDescent="0.25">
      <c r="A857" s="12"/>
      <c r="C857" s="13"/>
      <c r="D857" s="10"/>
      <c r="E857" s="10"/>
      <c r="F857" s="10"/>
    </row>
    <row r="858" spans="1:6" s="14" customFormat="1" x14ac:dyDescent="0.25">
      <c r="A858" s="12"/>
      <c r="C858" s="13"/>
      <c r="D858" s="10"/>
      <c r="E858" s="10"/>
      <c r="F858" s="10"/>
    </row>
    <row r="859" spans="1:6" s="14" customFormat="1" x14ac:dyDescent="0.25">
      <c r="A859" s="12"/>
      <c r="C859" s="13"/>
      <c r="D859" s="10"/>
      <c r="E859" s="10"/>
      <c r="F859" s="10"/>
    </row>
    <row r="860" spans="1:6" s="14" customFormat="1" x14ac:dyDescent="0.25">
      <c r="A860" s="12"/>
      <c r="C860" s="13"/>
      <c r="D860" s="10"/>
      <c r="E860" s="10"/>
      <c r="F860" s="10"/>
    </row>
    <row r="861" spans="1:6" s="14" customFormat="1" x14ac:dyDescent="0.25">
      <c r="A861" s="12"/>
      <c r="C861" s="13"/>
      <c r="D861" s="10"/>
      <c r="E861" s="10"/>
      <c r="F861" s="10"/>
    </row>
    <row r="862" spans="1:6" s="14" customFormat="1" x14ac:dyDescent="0.25">
      <c r="A862" s="12"/>
      <c r="C862" s="13"/>
      <c r="D862" s="10"/>
      <c r="E862" s="10"/>
      <c r="F862" s="10"/>
    </row>
    <row r="863" spans="1:6" s="14" customFormat="1" x14ac:dyDescent="0.25">
      <c r="A863" s="12"/>
      <c r="C863" s="13"/>
      <c r="D863" s="10"/>
      <c r="E863" s="10"/>
      <c r="F863" s="10"/>
    </row>
    <row r="864" spans="1:6" s="14" customFormat="1" x14ac:dyDescent="0.25">
      <c r="A864" s="12"/>
      <c r="C864" s="13"/>
      <c r="D864" s="10"/>
      <c r="E864" s="10"/>
      <c r="F864" s="10"/>
    </row>
    <row r="865" spans="1:6" s="14" customFormat="1" x14ac:dyDescent="0.25">
      <c r="A865" s="12"/>
      <c r="C865" s="13"/>
      <c r="D865" s="10"/>
      <c r="E865" s="10"/>
      <c r="F865" s="10"/>
    </row>
    <row r="866" spans="1:6" s="14" customFormat="1" x14ac:dyDescent="0.25">
      <c r="A866" s="12"/>
      <c r="C866" s="13"/>
      <c r="D866" s="10"/>
      <c r="E866" s="10"/>
      <c r="F866" s="10"/>
    </row>
    <row r="867" spans="1:6" s="14" customFormat="1" x14ac:dyDescent="0.25">
      <c r="A867" s="12"/>
      <c r="C867" s="13"/>
      <c r="D867" s="10"/>
      <c r="E867" s="10"/>
      <c r="F867" s="10"/>
    </row>
    <row r="868" spans="1:6" s="14" customFormat="1" x14ac:dyDescent="0.25">
      <c r="A868" s="12"/>
      <c r="C868" s="13"/>
      <c r="D868" s="10"/>
      <c r="E868" s="10"/>
      <c r="F868" s="10"/>
    </row>
    <row r="869" spans="1:6" s="14" customFormat="1" x14ac:dyDescent="0.25">
      <c r="A869" s="12"/>
      <c r="C869" s="13"/>
      <c r="D869" s="10"/>
      <c r="E869" s="10"/>
      <c r="F869" s="10"/>
    </row>
    <row r="870" spans="1:6" s="14" customFormat="1" x14ac:dyDescent="0.25">
      <c r="A870" s="12"/>
      <c r="C870" s="13"/>
      <c r="D870" s="10"/>
      <c r="E870" s="10"/>
      <c r="F870" s="10"/>
    </row>
    <row r="871" spans="1:6" s="14" customFormat="1" x14ac:dyDescent="0.25">
      <c r="A871" s="12"/>
      <c r="C871" s="13"/>
      <c r="D871" s="10"/>
      <c r="E871" s="10"/>
      <c r="F871" s="10"/>
    </row>
    <row r="872" spans="1:6" s="14" customFormat="1" x14ac:dyDescent="0.25">
      <c r="A872" s="12"/>
      <c r="C872" s="13"/>
      <c r="D872" s="10"/>
      <c r="E872" s="10"/>
      <c r="F872" s="10"/>
    </row>
    <row r="873" spans="1:6" s="14" customFormat="1" x14ac:dyDescent="0.25">
      <c r="A873" s="12"/>
      <c r="C873" s="13"/>
      <c r="D873" s="10"/>
      <c r="E873" s="10"/>
      <c r="F873" s="10"/>
    </row>
    <row r="874" spans="1:6" s="14" customFormat="1" x14ac:dyDescent="0.25">
      <c r="A874" s="12"/>
      <c r="C874" s="13"/>
      <c r="D874" s="10"/>
      <c r="E874" s="10"/>
      <c r="F874" s="10"/>
    </row>
    <row r="875" spans="1:6" s="14" customFormat="1" x14ac:dyDescent="0.25">
      <c r="A875" s="12"/>
      <c r="C875" s="13"/>
      <c r="D875" s="10"/>
      <c r="E875" s="10"/>
      <c r="F875" s="10"/>
    </row>
    <row r="876" spans="1:6" s="14" customFormat="1" x14ac:dyDescent="0.25">
      <c r="A876" s="12"/>
      <c r="C876" s="13"/>
      <c r="D876" s="10"/>
      <c r="E876" s="10"/>
      <c r="F876" s="10"/>
    </row>
    <row r="877" spans="1:6" s="14" customFormat="1" x14ac:dyDescent="0.25">
      <c r="A877" s="12"/>
      <c r="C877" s="13"/>
      <c r="D877" s="10"/>
      <c r="E877" s="10"/>
      <c r="F877" s="10"/>
    </row>
    <row r="878" spans="1:6" s="14" customFormat="1" x14ac:dyDescent="0.25">
      <c r="A878" s="12"/>
      <c r="C878" s="13"/>
      <c r="D878" s="10"/>
      <c r="E878" s="10"/>
      <c r="F878" s="10"/>
    </row>
    <row r="879" spans="1:6" s="14" customFormat="1" x14ac:dyDescent="0.25">
      <c r="A879" s="12"/>
      <c r="C879" s="13"/>
      <c r="D879" s="10"/>
      <c r="E879" s="10"/>
      <c r="F879" s="10"/>
    </row>
    <row r="880" spans="1:6" s="14" customFormat="1" x14ac:dyDescent="0.25">
      <c r="A880" s="12"/>
      <c r="C880" s="13"/>
      <c r="D880" s="10"/>
      <c r="E880" s="10"/>
      <c r="F880" s="10"/>
    </row>
    <row r="881" spans="1:6" s="14" customFormat="1" x14ac:dyDescent="0.25">
      <c r="A881" s="12"/>
      <c r="C881" s="13"/>
      <c r="D881" s="10"/>
      <c r="E881" s="10"/>
      <c r="F881" s="10"/>
    </row>
    <row r="882" spans="1:6" s="14" customFormat="1" x14ac:dyDescent="0.25">
      <c r="A882" s="12"/>
      <c r="C882" s="13"/>
      <c r="D882" s="10"/>
      <c r="E882" s="10"/>
      <c r="F882" s="10"/>
    </row>
    <row r="883" spans="1:6" s="14" customFormat="1" x14ac:dyDescent="0.25">
      <c r="A883" s="12"/>
      <c r="C883" s="13"/>
      <c r="D883" s="10"/>
      <c r="E883" s="10"/>
      <c r="F883" s="10"/>
    </row>
    <row r="884" spans="1:6" s="14" customFormat="1" x14ac:dyDescent="0.25">
      <c r="A884" s="12"/>
      <c r="C884" s="13"/>
      <c r="D884" s="10"/>
      <c r="E884" s="10"/>
      <c r="F884" s="10"/>
    </row>
    <row r="885" spans="1:6" s="14" customFormat="1" x14ac:dyDescent="0.25">
      <c r="A885" s="12"/>
      <c r="C885" s="13"/>
      <c r="D885" s="10"/>
      <c r="E885" s="10"/>
      <c r="F885" s="10"/>
    </row>
    <row r="886" spans="1:6" s="14" customFormat="1" x14ac:dyDescent="0.25">
      <c r="A886" s="12"/>
      <c r="C886" s="13"/>
      <c r="D886" s="10"/>
      <c r="E886" s="10"/>
      <c r="F886" s="10"/>
    </row>
    <row r="887" spans="1:6" s="14" customFormat="1" x14ac:dyDescent="0.25">
      <c r="A887" s="12"/>
      <c r="C887" s="13"/>
      <c r="D887" s="10"/>
      <c r="E887" s="10"/>
      <c r="F887" s="10"/>
    </row>
    <row r="888" spans="1:6" s="14" customFormat="1" x14ac:dyDescent="0.25">
      <c r="A888" s="12"/>
      <c r="C888" s="13"/>
      <c r="D888" s="10"/>
      <c r="E888" s="10"/>
      <c r="F888" s="10"/>
    </row>
    <row r="889" spans="1:6" s="14" customFormat="1" x14ac:dyDescent="0.25">
      <c r="A889" s="12"/>
      <c r="C889" s="13"/>
      <c r="D889" s="10"/>
      <c r="E889" s="10"/>
      <c r="F889" s="10"/>
    </row>
    <row r="890" spans="1:6" s="14" customFormat="1" x14ac:dyDescent="0.25">
      <c r="A890" s="12"/>
      <c r="C890" s="13"/>
      <c r="D890" s="10"/>
      <c r="E890" s="10"/>
      <c r="F890" s="10"/>
    </row>
    <row r="891" spans="1:6" s="14" customFormat="1" x14ac:dyDescent="0.25">
      <c r="A891" s="12"/>
      <c r="C891" s="13"/>
      <c r="D891" s="10"/>
      <c r="E891" s="10"/>
      <c r="F891" s="10"/>
    </row>
    <row r="892" spans="1:6" s="14" customFormat="1" x14ac:dyDescent="0.25">
      <c r="A892" s="12"/>
      <c r="C892" s="13"/>
      <c r="D892" s="10"/>
      <c r="E892" s="10"/>
      <c r="F892" s="10"/>
    </row>
    <row r="893" spans="1:6" s="14" customFormat="1" x14ac:dyDescent="0.25">
      <c r="A893" s="12"/>
      <c r="C893" s="13"/>
      <c r="D893" s="10"/>
      <c r="E893" s="10"/>
      <c r="F893" s="10"/>
    </row>
    <row r="894" spans="1:6" s="14" customFormat="1" x14ac:dyDescent="0.25">
      <c r="A894" s="12"/>
      <c r="C894" s="13"/>
      <c r="D894" s="10"/>
      <c r="E894" s="10"/>
      <c r="F894" s="10"/>
    </row>
    <row r="895" spans="1:6" s="14" customFormat="1" x14ac:dyDescent="0.25">
      <c r="A895" s="12"/>
      <c r="C895" s="13"/>
      <c r="D895" s="10"/>
      <c r="E895" s="10"/>
      <c r="F895" s="10"/>
    </row>
    <row r="896" spans="1:6" s="14" customFormat="1" x14ac:dyDescent="0.25">
      <c r="A896" s="12"/>
      <c r="C896" s="13"/>
      <c r="D896" s="10"/>
      <c r="E896" s="10"/>
      <c r="F896" s="10"/>
    </row>
    <row r="897" spans="1:6" s="14" customFormat="1" x14ac:dyDescent="0.25">
      <c r="A897" s="12"/>
      <c r="C897" s="13"/>
      <c r="D897" s="10"/>
      <c r="E897" s="10"/>
      <c r="F897" s="10"/>
    </row>
    <row r="898" spans="1:6" s="14" customFormat="1" x14ac:dyDescent="0.25">
      <c r="A898" s="12"/>
      <c r="C898" s="13"/>
      <c r="D898" s="10"/>
      <c r="E898" s="10"/>
      <c r="F898" s="10"/>
    </row>
    <row r="899" spans="1:6" s="14" customFormat="1" x14ac:dyDescent="0.25">
      <c r="A899" s="12"/>
      <c r="C899" s="13"/>
      <c r="D899" s="10"/>
      <c r="E899" s="10"/>
      <c r="F899" s="10"/>
    </row>
    <row r="900" spans="1:6" s="14" customFormat="1" x14ac:dyDescent="0.25">
      <c r="A900" s="12"/>
      <c r="C900" s="13"/>
      <c r="D900" s="10"/>
      <c r="E900" s="10"/>
      <c r="F900" s="10"/>
    </row>
    <row r="901" spans="1:6" s="14" customFormat="1" x14ac:dyDescent="0.25">
      <c r="A901" s="12"/>
      <c r="C901" s="13"/>
      <c r="D901" s="10"/>
      <c r="E901" s="10"/>
      <c r="F901" s="10"/>
    </row>
    <row r="902" spans="1:6" s="14" customFormat="1" x14ac:dyDescent="0.25">
      <c r="A902" s="12"/>
      <c r="C902" s="13"/>
      <c r="D902" s="10"/>
      <c r="E902" s="10"/>
      <c r="F902" s="10"/>
    </row>
    <row r="903" spans="1:6" s="14" customFormat="1" x14ac:dyDescent="0.25">
      <c r="A903" s="12"/>
      <c r="C903" s="13"/>
      <c r="D903" s="10"/>
      <c r="E903" s="10"/>
      <c r="F903" s="10"/>
    </row>
    <row r="904" spans="1:6" s="14" customFormat="1" x14ac:dyDescent="0.25">
      <c r="A904" s="12"/>
      <c r="C904" s="13"/>
      <c r="D904" s="10"/>
      <c r="E904" s="10"/>
      <c r="F904" s="10"/>
    </row>
    <row r="905" spans="1:6" s="14" customFormat="1" x14ac:dyDescent="0.25">
      <c r="A905" s="12"/>
      <c r="C905" s="13"/>
      <c r="D905" s="10"/>
      <c r="E905" s="10"/>
      <c r="F905" s="10"/>
    </row>
    <row r="906" spans="1:6" s="14" customFormat="1" x14ac:dyDescent="0.25">
      <c r="A906" s="12"/>
      <c r="C906" s="13"/>
      <c r="D906" s="10"/>
      <c r="E906" s="10"/>
      <c r="F906" s="10"/>
    </row>
    <row r="907" spans="1:6" s="14" customFormat="1" x14ac:dyDescent="0.25">
      <c r="A907" s="12"/>
      <c r="C907" s="13"/>
      <c r="D907" s="10"/>
      <c r="E907" s="10"/>
      <c r="F907" s="10"/>
    </row>
    <row r="908" spans="1:6" s="14" customFormat="1" x14ac:dyDescent="0.25">
      <c r="A908" s="12"/>
      <c r="C908" s="13"/>
      <c r="D908" s="10"/>
      <c r="E908" s="10"/>
      <c r="F908" s="10"/>
    </row>
    <row r="909" spans="1:6" s="14" customFormat="1" x14ac:dyDescent="0.25">
      <c r="A909" s="12"/>
      <c r="C909" s="13"/>
      <c r="D909" s="10"/>
      <c r="E909" s="10"/>
      <c r="F909" s="10"/>
    </row>
    <row r="910" spans="1:6" s="14" customFormat="1" x14ac:dyDescent="0.25">
      <c r="A910" s="12"/>
      <c r="C910" s="13"/>
      <c r="D910" s="10"/>
      <c r="E910" s="10"/>
      <c r="F910" s="10"/>
    </row>
    <row r="911" spans="1:6" s="14" customFormat="1" x14ac:dyDescent="0.25">
      <c r="A911" s="12"/>
      <c r="C911" s="13"/>
      <c r="D911" s="10"/>
      <c r="E911" s="10"/>
      <c r="F911" s="10"/>
    </row>
    <row r="912" spans="1:6" s="14" customFormat="1" x14ac:dyDescent="0.25">
      <c r="A912" s="12"/>
      <c r="C912" s="13"/>
      <c r="D912" s="10"/>
      <c r="E912" s="10"/>
      <c r="F912" s="10"/>
    </row>
    <row r="913" spans="1:6" s="14" customFormat="1" x14ac:dyDescent="0.25">
      <c r="A913" s="12"/>
      <c r="C913" s="13"/>
      <c r="D913" s="10"/>
      <c r="E913" s="10"/>
      <c r="F913" s="10"/>
    </row>
    <row r="914" spans="1:6" s="14" customFormat="1" x14ac:dyDescent="0.25">
      <c r="A914" s="12"/>
      <c r="C914" s="13"/>
      <c r="D914" s="10"/>
      <c r="E914" s="10"/>
      <c r="F914" s="10"/>
    </row>
    <row r="915" spans="1:6" s="14" customFormat="1" x14ac:dyDescent="0.25">
      <c r="A915" s="12"/>
      <c r="C915" s="13"/>
      <c r="D915" s="10"/>
      <c r="E915" s="10"/>
      <c r="F915" s="10"/>
    </row>
    <row r="916" spans="1:6" s="14" customFormat="1" x14ac:dyDescent="0.25">
      <c r="A916" s="12"/>
      <c r="C916" s="13"/>
      <c r="D916" s="10"/>
      <c r="E916" s="10"/>
      <c r="F916" s="10"/>
    </row>
    <row r="917" spans="1:6" s="14" customFormat="1" x14ac:dyDescent="0.25">
      <c r="A917" s="12"/>
      <c r="C917" s="13"/>
      <c r="D917" s="10"/>
      <c r="E917" s="10"/>
      <c r="F917" s="10"/>
    </row>
    <row r="918" spans="1:6" s="14" customFormat="1" x14ac:dyDescent="0.25">
      <c r="A918" s="12"/>
      <c r="C918" s="13"/>
      <c r="D918" s="10"/>
      <c r="E918" s="10"/>
      <c r="F918" s="10"/>
    </row>
    <row r="919" spans="1:6" s="14" customFormat="1" x14ac:dyDescent="0.25">
      <c r="A919" s="12"/>
      <c r="C919" s="13"/>
      <c r="D919" s="10"/>
      <c r="E919" s="10"/>
      <c r="F919" s="10"/>
    </row>
    <row r="920" spans="1:6" s="14" customFormat="1" x14ac:dyDescent="0.25">
      <c r="A920" s="12"/>
      <c r="C920" s="13"/>
      <c r="D920" s="10"/>
      <c r="E920" s="10"/>
      <c r="F920" s="10"/>
    </row>
    <row r="921" spans="1:6" s="14" customFormat="1" x14ac:dyDescent="0.25">
      <c r="A921" s="12"/>
      <c r="C921" s="13"/>
      <c r="D921" s="10"/>
      <c r="E921" s="10"/>
      <c r="F921" s="10"/>
    </row>
    <row r="922" spans="1:6" s="14" customFormat="1" x14ac:dyDescent="0.25">
      <c r="A922" s="12"/>
      <c r="C922" s="13"/>
      <c r="D922" s="10"/>
      <c r="E922" s="10"/>
      <c r="F922" s="10"/>
    </row>
    <row r="923" spans="1:6" s="14" customFormat="1" x14ac:dyDescent="0.25">
      <c r="A923" s="12"/>
      <c r="C923" s="13"/>
      <c r="D923" s="10"/>
      <c r="E923" s="10"/>
      <c r="F923" s="10"/>
    </row>
    <row r="924" spans="1:6" s="14" customFormat="1" x14ac:dyDescent="0.25">
      <c r="A924" s="12"/>
      <c r="C924" s="13"/>
      <c r="D924" s="10"/>
      <c r="E924" s="10"/>
      <c r="F924" s="10"/>
    </row>
    <row r="925" spans="1:6" s="14" customFormat="1" x14ac:dyDescent="0.25">
      <c r="A925" s="12"/>
      <c r="C925" s="13"/>
      <c r="D925" s="10"/>
      <c r="E925" s="10"/>
      <c r="F925" s="10"/>
    </row>
    <row r="926" spans="1:6" s="14" customFormat="1" x14ac:dyDescent="0.25">
      <c r="A926" s="12"/>
      <c r="C926" s="13"/>
      <c r="D926" s="10"/>
      <c r="E926" s="10"/>
      <c r="F926" s="10"/>
    </row>
    <row r="927" spans="1:6" s="14" customFormat="1" x14ac:dyDescent="0.25">
      <c r="A927" s="12"/>
      <c r="C927" s="13"/>
      <c r="D927" s="10"/>
      <c r="E927" s="10"/>
      <c r="F927" s="10"/>
    </row>
    <row r="928" spans="1:6" s="14" customFormat="1" x14ac:dyDescent="0.25">
      <c r="A928" s="12"/>
      <c r="C928" s="13"/>
      <c r="D928" s="10"/>
      <c r="E928" s="10"/>
      <c r="F928" s="10"/>
    </row>
    <row r="929" spans="1:6" s="14" customFormat="1" x14ac:dyDescent="0.25">
      <c r="A929" s="12"/>
      <c r="C929" s="13"/>
      <c r="D929" s="10"/>
      <c r="E929" s="10"/>
      <c r="F929" s="10"/>
    </row>
    <row r="930" spans="1:6" s="14" customFormat="1" x14ac:dyDescent="0.25">
      <c r="A930" s="12"/>
      <c r="C930" s="13"/>
      <c r="D930" s="10"/>
      <c r="E930" s="10"/>
      <c r="F930" s="10"/>
    </row>
    <row r="931" spans="1:6" s="14" customFormat="1" x14ac:dyDescent="0.25">
      <c r="A931" s="12"/>
      <c r="C931" s="13"/>
      <c r="D931" s="10"/>
      <c r="E931" s="10"/>
      <c r="F931" s="10"/>
    </row>
    <row r="932" spans="1:6" s="14" customFormat="1" x14ac:dyDescent="0.25">
      <c r="A932" s="12"/>
      <c r="C932" s="13"/>
      <c r="D932" s="10"/>
      <c r="E932" s="10"/>
      <c r="F932" s="10"/>
    </row>
    <row r="933" spans="1:6" s="14" customFormat="1" x14ac:dyDescent="0.25">
      <c r="A933" s="12"/>
      <c r="C933" s="13"/>
      <c r="D933" s="10"/>
      <c r="E933" s="10"/>
      <c r="F933" s="10"/>
    </row>
    <row r="934" spans="1:6" s="14" customFormat="1" x14ac:dyDescent="0.25">
      <c r="A934" s="12"/>
      <c r="C934" s="13"/>
      <c r="D934" s="10"/>
      <c r="E934" s="10"/>
      <c r="F934" s="10"/>
    </row>
    <row r="935" spans="1:6" s="14" customFormat="1" x14ac:dyDescent="0.25">
      <c r="A935" s="12"/>
      <c r="C935" s="13"/>
      <c r="D935" s="10"/>
      <c r="E935" s="10"/>
      <c r="F935" s="10"/>
    </row>
    <row r="936" spans="1:6" s="14" customFormat="1" x14ac:dyDescent="0.25">
      <c r="A936" s="12"/>
      <c r="C936" s="13"/>
      <c r="D936" s="10"/>
      <c r="E936" s="10"/>
      <c r="F936" s="10"/>
    </row>
    <row r="937" spans="1:6" s="14" customFormat="1" x14ac:dyDescent="0.25">
      <c r="A937" s="12"/>
      <c r="C937" s="13"/>
      <c r="D937" s="10"/>
      <c r="E937" s="10"/>
      <c r="F937" s="10"/>
    </row>
    <row r="938" spans="1:6" s="14" customFormat="1" x14ac:dyDescent="0.25">
      <c r="A938" s="12"/>
      <c r="C938" s="13"/>
      <c r="D938" s="10"/>
      <c r="E938" s="10"/>
      <c r="F938" s="10"/>
    </row>
    <row r="939" spans="1:6" s="14" customFormat="1" x14ac:dyDescent="0.25">
      <c r="A939" s="12"/>
      <c r="C939" s="13"/>
      <c r="D939" s="10"/>
      <c r="E939" s="10"/>
      <c r="F939" s="10"/>
    </row>
    <row r="940" spans="1:6" s="14" customFormat="1" x14ac:dyDescent="0.25">
      <c r="A940" s="12"/>
      <c r="C940" s="13"/>
      <c r="D940" s="10"/>
      <c r="E940" s="10"/>
      <c r="F940" s="10"/>
    </row>
    <row r="941" spans="1:6" s="14" customFormat="1" x14ac:dyDescent="0.25">
      <c r="A941" s="12"/>
      <c r="C941" s="13"/>
      <c r="D941" s="10"/>
      <c r="E941" s="10"/>
      <c r="F941" s="10"/>
    </row>
    <row r="942" spans="1:6" s="14" customFormat="1" x14ac:dyDescent="0.25">
      <c r="A942" s="12"/>
      <c r="C942" s="13"/>
      <c r="D942" s="10"/>
      <c r="E942" s="10"/>
      <c r="F942" s="10"/>
    </row>
    <row r="943" spans="1:6" s="14" customFormat="1" x14ac:dyDescent="0.25">
      <c r="A943" s="12"/>
      <c r="C943" s="13"/>
      <c r="D943" s="10"/>
      <c r="E943" s="10"/>
      <c r="F943" s="10"/>
    </row>
    <row r="944" spans="1:6" s="14" customFormat="1" x14ac:dyDescent="0.25">
      <c r="A944" s="12"/>
      <c r="C944" s="13"/>
      <c r="D944" s="10"/>
      <c r="E944" s="10"/>
      <c r="F944" s="10"/>
    </row>
    <row r="945" spans="1:6" s="14" customFormat="1" x14ac:dyDescent="0.25">
      <c r="A945" s="12"/>
      <c r="C945" s="13"/>
      <c r="D945" s="10"/>
      <c r="E945" s="10"/>
      <c r="F945" s="10"/>
    </row>
    <row r="946" spans="1:6" s="14" customFormat="1" x14ac:dyDescent="0.25">
      <c r="A946" s="12"/>
      <c r="C946" s="13"/>
      <c r="D946" s="10"/>
      <c r="E946" s="10"/>
      <c r="F946" s="10"/>
    </row>
    <row r="947" spans="1:6" s="14" customFormat="1" x14ac:dyDescent="0.25">
      <c r="A947" s="12"/>
      <c r="C947" s="13"/>
      <c r="D947" s="10"/>
      <c r="E947" s="10"/>
      <c r="F947" s="10"/>
    </row>
    <row r="948" spans="1:6" s="14" customFormat="1" x14ac:dyDescent="0.25">
      <c r="A948" s="12"/>
      <c r="C948" s="13"/>
      <c r="D948" s="10"/>
      <c r="E948" s="10"/>
      <c r="F948" s="10"/>
    </row>
    <row r="949" spans="1:6" s="14" customFormat="1" x14ac:dyDescent="0.25">
      <c r="A949" s="12"/>
      <c r="C949" s="13"/>
      <c r="D949" s="10"/>
      <c r="E949" s="10"/>
      <c r="F949" s="10"/>
    </row>
    <row r="950" spans="1:6" s="14" customFormat="1" x14ac:dyDescent="0.25">
      <c r="A950" s="12"/>
      <c r="C950" s="13"/>
      <c r="D950" s="10"/>
      <c r="E950" s="10"/>
      <c r="F950" s="10"/>
    </row>
    <row r="951" spans="1:6" s="14" customFormat="1" x14ac:dyDescent="0.25">
      <c r="A951" s="12"/>
      <c r="C951" s="13"/>
      <c r="D951" s="10"/>
      <c r="E951" s="10"/>
      <c r="F951" s="10"/>
    </row>
    <row r="952" spans="1:6" s="14" customFormat="1" x14ac:dyDescent="0.25">
      <c r="A952" s="12"/>
      <c r="C952" s="13"/>
      <c r="D952" s="10"/>
      <c r="E952" s="10"/>
      <c r="F952" s="10"/>
    </row>
    <row r="953" spans="1:6" s="14" customFormat="1" x14ac:dyDescent="0.25">
      <c r="A953" s="12"/>
      <c r="C953" s="13"/>
      <c r="D953" s="10"/>
      <c r="E953" s="10"/>
      <c r="F953" s="10"/>
    </row>
    <row r="954" spans="1:6" s="14" customFormat="1" x14ac:dyDescent="0.25">
      <c r="A954" s="12"/>
      <c r="C954" s="13"/>
      <c r="D954" s="10"/>
      <c r="E954" s="10"/>
      <c r="F954" s="10"/>
    </row>
    <row r="955" spans="1:6" s="14" customFormat="1" x14ac:dyDescent="0.25">
      <c r="A955" s="12"/>
      <c r="C955" s="13"/>
      <c r="D955" s="10"/>
      <c r="E955" s="10"/>
      <c r="F955" s="10"/>
    </row>
    <row r="956" spans="1:6" s="14" customFormat="1" x14ac:dyDescent="0.25">
      <c r="A956" s="12"/>
      <c r="C956" s="13"/>
      <c r="D956" s="10"/>
      <c r="E956" s="10"/>
      <c r="F956" s="10"/>
    </row>
    <row r="957" spans="1:6" s="14" customFormat="1" x14ac:dyDescent="0.25">
      <c r="A957" s="12"/>
      <c r="C957" s="13"/>
      <c r="D957" s="10"/>
      <c r="E957" s="10"/>
      <c r="F957" s="10"/>
    </row>
    <row r="958" spans="1:6" s="14" customFormat="1" x14ac:dyDescent="0.25">
      <c r="A958" s="12"/>
      <c r="C958" s="13"/>
      <c r="D958" s="10"/>
      <c r="E958" s="10"/>
      <c r="F958" s="10"/>
    </row>
    <row r="959" spans="1:6" s="14" customFormat="1" x14ac:dyDescent="0.25">
      <c r="A959" s="12"/>
      <c r="C959" s="13"/>
      <c r="D959" s="10"/>
      <c r="E959" s="10"/>
      <c r="F959" s="10"/>
    </row>
    <row r="960" spans="1:6" s="14" customFormat="1" x14ac:dyDescent="0.25">
      <c r="A960" s="12"/>
      <c r="C960" s="13"/>
      <c r="D960" s="10"/>
      <c r="E960" s="10"/>
      <c r="F960" s="10"/>
    </row>
    <row r="961" spans="1:6" s="14" customFormat="1" x14ac:dyDescent="0.25">
      <c r="A961" s="12"/>
      <c r="C961" s="13"/>
      <c r="D961" s="10"/>
      <c r="E961" s="10"/>
      <c r="F961" s="10"/>
    </row>
    <row r="962" spans="1:6" s="14" customFormat="1" x14ac:dyDescent="0.25">
      <c r="A962" s="12"/>
      <c r="C962" s="13"/>
      <c r="D962" s="10"/>
      <c r="E962" s="10"/>
      <c r="F962" s="10"/>
    </row>
    <row r="963" spans="1:6" s="14" customFormat="1" x14ac:dyDescent="0.25">
      <c r="A963" s="12"/>
      <c r="C963" s="13"/>
      <c r="D963" s="10"/>
      <c r="E963" s="10"/>
      <c r="F963" s="10"/>
    </row>
    <row r="964" spans="1:6" s="14" customFormat="1" x14ac:dyDescent="0.25">
      <c r="A964" s="12"/>
      <c r="C964" s="13"/>
      <c r="D964" s="10"/>
      <c r="E964" s="10"/>
      <c r="F964" s="10"/>
    </row>
    <row r="965" spans="1:6" s="14" customFormat="1" x14ac:dyDescent="0.25">
      <c r="A965" s="12"/>
      <c r="C965" s="13"/>
      <c r="D965" s="10"/>
      <c r="E965" s="10"/>
      <c r="F965" s="10"/>
    </row>
    <row r="966" spans="1:6" s="14" customFormat="1" x14ac:dyDescent="0.25">
      <c r="A966" s="12"/>
      <c r="C966" s="13"/>
      <c r="D966" s="10"/>
      <c r="E966" s="10"/>
      <c r="F966" s="10"/>
    </row>
    <row r="967" spans="1:6" s="14" customFormat="1" x14ac:dyDescent="0.25">
      <c r="A967" s="12"/>
      <c r="C967" s="13"/>
      <c r="D967" s="10"/>
      <c r="E967" s="10"/>
      <c r="F967" s="10"/>
    </row>
    <row r="968" spans="1:6" s="14" customFormat="1" x14ac:dyDescent="0.25">
      <c r="A968" s="12"/>
      <c r="C968" s="13"/>
      <c r="D968" s="10"/>
      <c r="E968" s="10"/>
      <c r="F968" s="10"/>
    </row>
    <row r="969" spans="1:6" s="14" customFormat="1" x14ac:dyDescent="0.25">
      <c r="A969" s="12"/>
      <c r="C969" s="13"/>
      <c r="D969" s="10"/>
      <c r="E969" s="10"/>
      <c r="F969" s="10"/>
    </row>
    <row r="970" spans="1:6" s="14" customFormat="1" x14ac:dyDescent="0.25">
      <c r="A970" s="12"/>
      <c r="C970" s="13"/>
      <c r="D970" s="10"/>
      <c r="E970" s="10"/>
      <c r="F970" s="10"/>
    </row>
    <row r="971" spans="1:6" s="14" customFormat="1" x14ac:dyDescent="0.25">
      <c r="A971" s="12"/>
      <c r="C971" s="13"/>
      <c r="D971" s="10"/>
      <c r="E971" s="10"/>
      <c r="F971" s="10"/>
    </row>
    <row r="972" spans="1:6" x14ac:dyDescent="0.25">
      <c r="B972" s="14"/>
      <c r="D972" s="10"/>
    </row>
    <row r="973" spans="1:6" x14ac:dyDescent="0.25">
      <c r="D973" s="10"/>
    </row>
    <row r="974" spans="1:6" x14ac:dyDescent="0.25">
      <c r="D974" s="10"/>
    </row>
    <row r="975" spans="1:6" x14ac:dyDescent="0.25">
      <c r="D975" s="10"/>
    </row>
    <row r="976" spans="1:6" x14ac:dyDescent="0.25">
      <c r="D976" s="10"/>
    </row>
    <row r="977" spans="1:4" x14ac:dyDescent="0.25">
      <c r="D977" s="10"/>
    </row>
    <row r="978" spans="1:4" x14ac:dyDescent="0.25">
      <c r="D978" s="10"/>
    </row>
    <row r="979" spans="1:4" x14ac:dyDescent="0.25">
      <c r="D979" s="10"/>
    </row>
    <row r="980" spans="1:4" x14ac:dyDescent="0.25">
      <c r="D980" s="10"/>
    </row>
    <row r="981" spans="1:4" x14ac:dyDescent="0.25">
      <c r="A981" s="46"/>
      <c r="C981" s="46"/>
      <c r="D981" s="10"/>
    </row>
    <row r="982" spans="1:4" x14ac:dyDescent="0.25">
      <c r="A982" s="46"/>
      <c r="C982" s="46"/>
      <c r="D982" s="10"/>
    </row>
    <row r="983" spans="1:4" x14ac:dyDescent="0.25">
      <c r="A983" s="46"/>
      <c r="C983" s="46"/>
      <c r="D983" s="10"/>
    </row>
    <row r="984" spans="1:4" x14ac:dyDescent="0.25">
      <c r="A984" s="46"/>
      <c r="C984" s="46"/>
      <c r="D984" s="10"/>
    </row>
    <row r="985" spans="1:4" x14ac:dyDescent="0.25">
      <c r="A985" s="46"/>
      <c r="C985" s="46"/>
      <c r="D985" s="10"/>
    </row>
    <row r="986" spans="1:4" x14ac:dyDescent="0.25">
      <c r="A986" s="46"/>
      <c r="C986" s="46"/>
      <c r="D986" s="10"/>
    </row>
    <row r="987" spans="1:4" x14ac:dyDescent="0.25">
      <c r="A987" s="46"/>
      <c r="C987" s="46"/>
      <c r="D987" s="10"/>
    </row>
    <row r="988" spans="1:4" x14ac:dyDescent="0.25">
      <c r="A988" s="46"/>
      <c r="C988" s="46"/>
      <c r="D988" s="10"/>
    </row>
    <row r="989" spans="1:4" x14ac:dyDescent="0.25">
      <c r="A989" s="46"/>
      <c r="C989" s="46"/>
      <c r="D989" s="10"/>
    </row>
    <row r="990" spans="1:4" x14ac:dyDescent="0.25">
      <c r="A990" s="46"/>
      <c r="C990" s="46"/>
      <c r="D990" s="10"/>
    </row>
    <row r="991" spans="1:4" x14ac:dyDescent="0.25">
      <c r="A991" s="46"/>
      <c r="C991" s="46"/>
      <c r="D991" s="10"/>
    </row>
    <row r="992" spans="1:4" x14ac:dyDescent="0.25">
      <c r="A992" s="46"/>
      <c r="C992" s="46"/>
      <c r="D992" s="10"/>
    </row>
    <row r="993" spans="1:4" x14ac:dyDescent="0.25">
      <c r="A993" s="46"/>
      <c r="C993" s="46"/>
      <c r="D993" s="10"/>
    </row>
    <row r="994" spans="1:4" x14ac:dyDescent="0.25">
      <c r="A994" s="46"/>
      <c r="C994" s="46"/>
      <c r="D994" s="10"/>
    </row>
    <row r="995" spans="1:4" x14ac:dyDescent="0.25">
      <c r="A995" s="46"/>
      <c r="C995" s="46"/>
      <c r="D995" s="10"/>
    </row>
    <row r="996" spans="1:4" x14ac:dyDescent="0.25">
      <c r="A996" s="46"/>
      <c r="C996" s="46"/>
      <c r="D996" s="10"/>
    </row>
    <row r="997" spans="1:4" x14ac:dyDescent="0.25">
      <c r="A997" s="46"/>
      <c r="C997" s="46"/>
      <c r="D997" s="10"/>
    </row>
    <row r="998" spans="1:4" x14ac:dyDescent="0.25">
      <c r="A998" s="46"/>
      <c r="C998" s="46"/>
      <c r="D998" s="10"/>
    </row>
    <row r="999" spans="1:4" x14ac:dyDescent="0.25">
      <c r="A999" s="46"/>
      <c r="C999" s="46"/>
      <c r="D999" s="10"/>
    </row>
    <row r="1000" spans="1:4" x14ac:dyDescent="0.25">
      <c r="A1000" s="46"/>
      <c r="C1000" s="46"/>
      <c r="D1000" s="10"/>
    </row>
    <row r="1001" spans="1:4" x14ac:dyDescent="0.25">
      <c r="A1001" s="46"/>
      <c r="C1001" s="46"/>
      <c r="D1001" s="10"/>
    </row>
    <row r="1002" spans="1:4" x14ac:dyDescent="0.25">
      <c r="A1002" s="46"/>
      <c r="C1002" s="46"/>
      <c r="D1002" s="10"/>
    </row>
    <row r="1003" spans="1:4" x14ac:dyDescent="0.25">
      <c r="A1003" s="46"/>
      <c r="C1003" s="46"/>
      <c r="D1003" s="10"/>
    </row>
    <row r="1004" spans="1:4" x14ac:dyDescent="0.25">
      <c r="A1004" s="46"/>
      <c r="C1004" s="46"/>
      <c r="D1004" s="10"/>
    </row>
    <row r="1005" spans="1:4" x14ac:dyDescent="0.25">
      <c r="A1005" s="46"/>
      <c r="C1005" s="46"/>
      <c r="D1005" s="10"/>
    </row>
    <row r="1006" spans="1:4" x14ac:dyDescent="0.25">
      <c r="A1006" s="46"/>
      <c r="C1006" s="46"/>
      <c r="D1006" s="10"/>
    </row>
    <row r="1007" spans="1:4" x14ac:dyDescent="0.25">
      <c r="A1007" s="46"/>
      <c r="C1007" s="46"/>
      <c r="D1007" s="10"/>
    </row>
    <row r="1008" spans="1:4" x14ac:dyDescent="0.25">
      <c r="A1008" s="46"/>
      <c r="C1008" s="46"/>
      <c r="D1008" s="10"/>
    </row>
    <row r="1009" spans="1:4" x14ac:dyDescent="0.25">
      <c r="A1009" s="46"/>
      <c r="C1009" s="46"/>
      <c r="D1009" s="10"/>
    </row>
    <row r="1010" spans="1:4" x14ac:dyDescent="0.25">
      <c r="A1010" s="46"/>
      <c r="C1010" s="46"/>
      <c r="D1010" s="10"/>
    </row>
    <row r="1011" spans="1:4" x14ac:dyDescent="0.25">
      <c r="A1011" s="46"/>
      <c r="C1011" s="46"/>
      <c r="D1011" s="10"/>
    </row>
    <row r="1012" spans="1:4" x14ac:dyDescent="0.25">
      <c r="A1012" s="46"/>
      <c r="C1012" s="46"/>
      <c r="D1012" s="10"/>
    </row>
    <row r="1013" spans="1:4" x14ac:dyDescent="0.25">
      <c r="A1013" s="46"/>
      <c r="C1013" s="46"/>
      <c r="D1013" s="10"/>
    </row>
    <row r="1014" spans="1:4" x14ac:dyDescent="0.25">
      <c r="A1014" s="46"/>
      <c r="C1014" s="46"/>
      <c r="D1014" s="10"/>
    </row>
    <row r="1015" spans="1:4" x14ac:dyDescent="0.25">
      <c r="A1015" s="46"/>
      <c r="C1015" s="46"/>
      <c r="D1015" s="10"/>
    </row>
    <row r="1016" spans="1:4" x14ac:dyDescent="0.25">
      <c r="A1016" s="46"/>
      <c r="C1016" s="46"/>
      <c r="D1016" s="10"/>
    </row>
    <row r="1017" spans="1:4" x14ac:dyDescent="0.25">
      <c r="A1017" s="46"/>
      <c r="C1017" s="46"/>
      <c r="D1017" s="10"/>
    </row>
    <row r="1018" spans="1:4" x14ac:dyDescent="0.25">
      <c r="A1018" s="46"/>
      <c r="C1018" s="46"/>
      <c r="D1018" s="10"/>
    </row>
    <row r="1019" spans="1:4" x14ac:dyDescent="0.25">
      <c r="A1019" s="46"/>
      <c r="C1019" s="46"/>
      <c r="D1019" s="10"/>
    </row>
    <row r="1020" spans="1:4" x14ac:dyDescent="0.25">
      <c r="A1020" s="46"/>
      <c r="C1020" s="46"/>
      <c r="D1020" s="10"/>
    </row>
    <row r="1021" spans="1:4" x14ac:dyDescent="0.25">
      <c r="A1021" s="46"/>
      <c r="C1021" s="46"/>
      <c r="D1021" s="10"/>
    </row>
    <row r="1022" spans="1:4" x14ac:dyDescent="0.25">
      <c r="A1022" s="46"/>
      <c r="C1022" s="46"/>
      <c r="D1022" s="10"/>
    </row>
    <row r="1023" spans="1:4" x14ac:dyDescent="0.25">
      <c r="A1023" s="46"/>
      <c r="C1023" s="46"/>
      <c r="D1023" s="10"/>
    </row>
    <row r="1024" spans="1:4" x14ac:dyDescent="0.25">
      <c r="A1024" s="46"/>
      <c r="C1024" s="46"/>
      <c r="D1024" s="10"/>
    </row>
    <row r="1025" spans="1:4" x14ac:dyDescent="0.25">
      <c r="A1025" s="46"/>
      <c r="C1025" s="46"/>
      <c r="D1025" s="10"/>
    </row>
    <row r="1026" spans="1:4" x14ac:dyDescent="0.25">
      <c r="A1026" s="46"/>
      <c r="C1026" s="46"/>
      <c r="D1026" s="10"/>
    </row>
    <row r="1027" spans="1:4" x14ac:dyDescent="0.25">
      <c r="A1027" s="46"/>
      <c r="C1027" s="46"/>
      <c r="D1027" s="10"/>
    </row>
    <row r="1028" spans="1:4" x14ac:dyDescent="0.25">
      <c r="A1028" s="46"/>
      <c r="C1028" s="46"/>
      <c r="D1028" s="10"/>
    </row>
    <row r="1029" spans="1:4" x14ac:dyDescent="0.25">
      <c r="A1029" s="46"/>
      <c r="C1029" s="46"/>
      <c r="D1029" s="10"/>
    </row>
    <row r="1030" spans="1:4" x14ac:dyDescent="0.25">
      <c r="A1030" s="46"/>
      <c r="C1030" s="46"/>
      <c r="D1030" s="10"/>
    </row>
    <row r="1031" spans="1:4" x14ac:dyDescent="0.25">
      <c r="A1031" s="46"/>
      <c r="C1031" s="46"/>
      <c r="D1031" s="10"/>
    </row>
    <row r="1032" spans="1:4" x14ac:dyDescent="0.25">
      <c r="A1032" s="46"/>
      <c r="C1032" s="46"/>
      <c r="D1032" s="10"/>
    </row>
    <row r="1033" spans="1:4" x14ac:dyDescent="0.25">
      <c r="A1033" s="46"/>
      <c r="C1033" s="46"/>
      <c r="D1033" s="10"/>
    </row>
    <row r="1034" spans="1:4" x14ac:dyDescent="0.25">
      <c r="A1034" s="46"/>
      <c r="C1034" s="46"/>
      <c r="D1034" s="10"/>
    </row>
    <row r="1035" spans="1:4" x14ac:dyDescent="0.25">
      <c r="A1035" s="46"/>
      <c r="C1035" s="46"/>
      <c r="D1035" s="10"/>
    </row>
    <row r="1036" spans="1:4" x14ac:dyDescent="0.25">
      <c r="A1036" s="46"/>
      <c r="C1036" s="46"/>
      <c r="D1036" s="10"/>
    </row>
    <row r="1037" spans="1:4" x14ac:dyDescent="0.25">
      <c r="A1037" s="46"/>
      <c r="C1037" s="46"/>
      <c r="D1037" s="10"/>
    </row>
    <row r="1038" spans="1:4" x14ac:dyDescent="0.25">
      <c r="A1038" s="46"/>
      <c r="C1038" s="46"/>
      <c r="D1038" s="10"/>
    </row>
    <row r="1039" spans="1:4" x14ac:dyDescent="0.25">
      <c r="A1039" s="46"/>
      <c r="C1039" s="46"/>
      <c r="D1039" s="10"/>
    </row>
    <row r="1040" spans="1:4" x14ac:dyDescent="0.25">
      <c r="A1040" s="46"/>
      <c r="C1040" s="46"/>
      <c r="D1040" s="10"/>
    </row>
    <row r="1041" spans="1:4" x14ac:dyDescent="0.25">
      <c r="A1041" s="46"/>
      <c r="C1041" s="46"/>
      <c r="D1041" s="10"/>
    </row>
    <row r="1042" spans="1:4" x14ac:dyDescent="0.25">
      <c r="A1042" s="46"/>
      <c r="C1042" s="46"/>
      <c r="D1042" s="10"/>
    </row>
    <row r="1043" spans="1:4" x14ac:dyDescent="0.25">
      <c r="A1043" s="46"/>
      <c r="C1043" s="46"/>
      <c r="D1043" s="10"/>
    </row>
    <row r="1044" spans="1:4" x14ac:dyDescent="0.25">
      <c r="A1044" s="46"/>
      <c r="C1044" s="46"/>
      <c r="D1044" s="10"/>
    </row>
    <row r="1045" spans="1:4" x14ac:dyDescent="0.25">
      <c r="A1045" s="46"/>
      <c r="C1045" s="46"/>
      <c r="D1045" s="10"/>
    </row>
    <row r="1046" spans="1:4" x14ac:dyDescent="0.25">
      <c r="A1046" s="46"/>
      <c r="C1046" s="46"/>
      <c r="D1046" s="10"/>
    </row>
    <row r="1047" spans="1:4" x14ac:dyDescent="0.25">
      <c r="A1047" s="46"/>
      <c r="C1047" s="46"/>
      <c r="D1047" s="10"/>
    </row>
    <row r="1048" spans="1:4" x14ac:dyDescent="0.25">
      <c r="A1048" s="46"/>
      <c r="C1048" s="46"/>
      <c r="D1048" s="10"/>
    </row>
    <row r="1049" spans="1:4" x14ac:dyDescent="0.25">
      <c r="A1049" s="46"/>
      <c r="C1049" s="46"/>
      <c r="D1049" s="10"/>
    </row>
    <row r="1050" spans="1:4" x14ac:dyDescent="0.25">
      <c r="A1050" s="46"/>
      <c r="C1050" s="46"/>
      <c r="D1050" s="10"/>
    </row>
    <row r="1051" spans="1:4" x14ac:dyDescent="0.25">
      <c r="A1051" s="46"/>
      <c r="C1051" s="46"/>
      <c r="D1051" s="10"/>
    </row>
    <row r="1052" spans="1:4" x14ac:dyDescent="0.25">
      <c r="A1052" s="46"/>
      <c r="C1052" s="46"/>
      <c r="D1052" s="10"/>
    </row>
    <row r="1053" spans="1:4" x14ac:dyDescent="0.25">
      <c r="A1053" s="46"/>
      <c r="C1053" s="46"/>
      <c r="D1053" s="10"/>
    </row>
    <row r="1054" spans="1:4" x14ac:dyDescent="0.25">
      <c r="A1054" s="46"/>
      <c r="C1054" s="46"/>
      <c r="D1054" s="10"/>
    </row>
    <row r="1055" spans="1:4" x14ac:dyDescent="0.25">
      <c r="A1055" s="46"/>
      <c r="C1055" s="46"/>
      <c r="D1055" s="10"/>
    </row>
    <row r="1056" spans="1:4" x14ac:dyDescent="0.25">
      <c r="A1056" s="46"/>
      <c r="C1056" s="46"/>
      <c r="D1056" s="10"/>
    </row>
    <row r="1057" spans="1:4" x14ac:dyDescent="0.25">
      <c r="A1057" s="46"/>
      <c r="C1057" s="46"/>
      <c r="D1057" s="10"/>
    </row>
    <row r="1058" spans="1:4" x14ac:dyDescent="0.25">
      <c r="A1058" s="46"/>
      <c r="C1058" s="46"/>
      <c r="D1058" s="10"/>
    </row>
    <row r="1059" spans="1:4" x14ac:dyDescent="0.25">
      <c r="A1059" s="46"/>
      <c r="C1059" s="46"/>
      <c r="D1059" s="10"/>
    </row>
    <row r="1060" spans="1:4" x14ac:dyDescent="0.25">
      <c r="A1060" s="46"/>
      <c r="C1060" s="46"/>
      <c r="D1060" s="10"/>
    </row>
    <row r="1061" spans="1:4" x14ac:dyDescent="0.25">
      <c r="A1061" s="46"/>
      <c r="C1061" s="46"/>
      <c r="D1061" s="10"/>
    </row>
    <row r="1062" spans="1:4" x14ac:dyDescent="0.25">
      <c r="A1062" s="46"/>
      <c r="C1062" s="46"/>
      <c r="D1062" s="10"/>
    </row>
    <row r="1063" spans="1:4" x14ac:dyDescent="0.25">
      <c r="A1063" s="46"/>
      <c r="C1063" s="46"/>
      <c r="D1063" s="10"/>
    </row>
    <row r="1064" spans="1:4" x14ac:dyDescent="0.25">
      <c r="A1064" s="46"/>
      <c r="C1064" s="46"/>
      <c r="D1064" s="10"/>
    </row>
    <row r="1065" spans="1:4" x14ac:dyDescent="0.25">
      <c r="A1065" s="46"/>
      <c r="C1065" s="46"/>
      <c r="D1065" s="10"/>
    </row>
    <row r="1066" spans="1:4" x14ac:dyDescent="0.25">
      <c r="A1066" s="46"/>
      <c r="C1066" s="46"/>
      <c r="D1066" s="10"/>
    </row>
    <row r="1067" spans="1:4" x14ac:dyDescent="0.25">
      <c r="A1067" s="46"/>
      <c r="C1067" s="46"/>
      <c r="D1067" s="10"/>
    </row>
    <row r="1068" spans="1:4" x14ac:dyDescent="0.25">
      <c r="A1068" s="46"/>
      <c r="C1068" s="46"/>
      <c r="D1068" s="10"/>
    </row>
    <row r="1069" spans="1:4" x14ac:dyDescent="0.25">
      <c r="A1069" s="46"/>
      <c r="C1069" s="46"/>
      <c r="D1069" s="10"/>
    </row>
    <row r="1070" spans="1:4" x14ac:dyDescent="0.25">
      <c r="A1070" s="46"/>
      <c r="C1070" s="46"/>
      <c r="D1070" s="10"/>
    </row>
    <row r="1071" spans="1:4" x14ac:dyDescent="0.25">
      <c r="A1071" s="46"/>
      <c r="C1071" s="46"/>
      <c r="D1071" s="10"/>
    </row>
    <row r="1072" spans="1:4" x14ac:dyDescent="0.25">
      <c r="A1072" s="46"/>
      <c r="C1072" s="46"/>
      <c r="D1072" s="10"/>
    </row>
    <row r="1073" spans="1:4" x14ac:dyDescent="0.25">
      <c r="A1073" s="46"/>
      <c r="C1073" s="46"/>
      <c r="D1073" s="10"/>
    </row>
    <row r="1074" spans="1:4" x14ac:dyDescent="0.25">
      <c r="A1074" s="46"/>
      <c r="C1074" s="46"/>
      <c r="D1074" s="10"/>
    </row>
    <row r="1075" spans="1:4" x14ac:dyDescent="0.25">
      <c r="A1075" s="46"/>
      <c r="C1075" s="46"/>
      <c r="D1075" s="10"/>
    </row>
    <row r="1076" spans="1:4" x14ac:dyDescent="0.25">
      <c r="A1076" s="46"/>
      <c r="C1076" s="46"/>
      <c r="D1076" s="10"/>
    </row>
    <row r="1077" spans="1:4" x14ac:dyDescent="0.25">
      <c r="A1077" s="46"/>
      <c r="C1077" s="46"/>
      <c r="D1077" s="10"/>
    </row>
    <row r="1078" spans="1:4" x14ac:dyDescent="0.25">
      <c r="A1078" s="46"/>
      <c r="C1078" s="46"/>
      <c r="D1078" s="10"/>
    </row>
    <row r="1079" spans="1:4" x14ac:dyDescent="0.25">
      <c r="A1079" s="46"/>
      <c r="C1079" s="46"/>
      <c r="D1079" s="10"/>
    </row>
    <row r="1080" spans="1:4" x14ac:dyDescent="0.25">
      <c r="A1080" s="46"/>
      <c r="C1080" s="46"/>
      <c r="D1080" s="10"/>
    </row>
    <row r="1081" spans="1:4" x14ac:dyDescent="0.25">
      <c r="A1081" s="46"/>
      <c r="C1081" s="46"/>
      <c r="D1081" s="10"/>
    </row>
    <row r="1082" spans="1:4" x14ac:dyDescent="0.25">
      <c r="A1082" s="46"/>
      <c r="C1082" s="46"/>
      <c r="D1082" s="10"/>
    </row>
    <row r="1083" spans="1:4" x14ac:dyDescent="0.25">
      <c r="A1083" s="46"/>
      <c r="C1083" s="46"/>
      <c r="D1083" s="10"/>
    </row>
    <row r="1084" spans="1:4" x14ac:dyDescent="0.25">
      <c r="A1084" s="46"/>
      <c r="C1084" s="46"/>
      <c r="D1084" s="10"/>
    </row>
    <row r="1085" spans="1:4" x14ac:dyDescent="0.25">
      <c r="A1085" s="46"/>
      <c r="C1085" s="46"/>
      <c r="D1085" s="10"/>
    </row>
    <row r="1086" spans="1:4" x14ac:dyDescent="0.25">
      <c r="A1086" s="46"/>
      <c r="C1086" s="46"/>
      <c r="D1086" s="10"/>
    </row>
    <row r="1087" spans="1:4" x14ac:dyDescent="0.25">
      <c r="A1087" s="46"/>
      <c r="C1087" s="46"/>
      <c r="D1087" s="10"/>
    </row>
    <row r="1088" spans="1:4" x14ac:dyDescent="0.25">
      <c r="A1088" s="46"/>
      <c r="C1088" s="46"/>
      <c r="D1088" s="10"/>
    </row>
    <row r="1089" spans="1:4" x14ac:dyDescent="0.25">
      <c r="A1089" s="46"/>
      <c r="C1089" s="46"/>
      <c r="D1089" s="10"/>
    </row>
    <row r="1090" spans="1:4" x14ac:dyDescent="0.25">
      <c r="A1090" s="46"/>
      <c r="C1090" s="46"/>
      <c r="D1090" s="10"/>
    </row>
    <row r="1091" spans="1:4" x14ac:dyDescent="0.25">
      <c r="A1091" s="46"/>
      <c r="C1091" s="46"/>
      <c r="D1091" s="10"/>
    </row>
    <row r="1092" spans="1:4" x14ac:dyDescent="0.25">
      <c r="A1092" s="46"/>
      <c r="C1092" s="46"/>
      <c r="D1092" s="10"/>
    </row>
    <row r="1093" spans="1:4" x14ac:dyDescent="0.25">
      <c r="A1093" s="46"/>
      <c r="C1093" s="46"/>
      <c r="D1093" s="10"/>
    </row>
    <row r="1094" spans="1:4" x14ac:dyDescent="0.25">
      <c r="A1094" s="46"/>
      <c r="C1094" s="46"/>
      <c r="D1094" s="10"/>
    </row>
    <row r="1095" spans="1:4" x14ac:dyDescent="0.25">
      <c r="A1095" s="46"/>
      <c r="C1095" s="46"/>
      <c r="D1095" s="10"/>
    </row>
    <row r="1096" spans="1:4" x14ac:dyDescent="0.25">
      <c r="A1096" s="46"/>
      <c r="C1096" s="46"/>
      <c r="D1096" s="10"/>
    </row>
    <row r="1097" spans="1:4" x14ac:dyDescent="0.25">
      <c r="A1097" s="46"/>
      <c r="C1097" s="46"/>
      <c r="D1097" s="10"/>
    </row>
    <row r="1098" spans="1:4" x14ac:dyDescent="0.25">
      <c r="A1098" s="46"/>
      <c r="C1098" s="46"/>
      <c r="D1098" s="10"/>
    </row>
    <row r="1099" spans="1:4" x14ac:dyDescent="0.25">
      <c r="A1099" s="46"/>
      <c r="C1099" s="46"/>
      <c r="D1099" s="10"/>
    </row>
    <row r="1100" spans="1:4" x14ac:dyDescent="0.25">
      <c r="A1100" s="46"/>
      <c r="C1100" s="46"/>
      <c r="D1100" s="10"/>
    </row>
    <row r="1101" spans="1:4" x14ac:dyDescent="0.25">
      <c r="A1101" s="46"/>
      <c r="C1101" s="46"/>
      <c r="D1101" s="10"/>
    </row>
    <row r="1102" spans="1:4" x14ac:dyDescent="0.25">
      <c r="A1102" s="46"/>
      <c r="C1102" s="46"/>
      <c r="D1102" s="10"/>
    </row>
    <row r="1103" spans="1:4" x14ac:dyDescent="0.25">
      <c r="A1103" s="46"/>
      <c r="C1103" s="46"/>
      <c r="D1103" s="10"/>
    </row>
    <row r="1104" spans="1:4" x14ac:dyDescent="0.25">
      <c r="A1104" s="46"/>
      <c r="C1104" s="46"/>
      <c r="D1104" s="10"/>
    </row>
    <row r="1105" spans="1:4" x14ac:dyDescent="0.25">
      <c r="A1105" s="46"/>
      <c r="C1105" s="46"/>
      <c r="D1105" s="10"/>
    </row>
    <row r="1106" spans="1:4" x14ac:dyDescent="0.25">
      <c r="A1106" s="46"/>
      <c r="C1106" s="46"/>
      <c r="D1106" s="10"/>
    </row>
    <row r="1107" spans="1:4" x14ac:dyDescent="0.25">
      <c r="A1107" s="46"/>
      <c r="C1107" s="46"/>
      <c r="D1107" s="10"/>
    </row>
    <row r="1108" spans="1:4" x14ac:dyDescent="0.25">
      <c r="A1108" s="46"/>
      <c r="C1108" s="46"/>
      <c r="D1108" s="10"/>
    </row>
    <row r="1109" spans="1:4" x14ac:dyDescent="0.25">
      <c r="A1109" s="46"/>
      <c r="C1109" s="46"/>
      <c r="D1109" s="10"/>
    </row>
    <row r="1110" spans="1:4" x14ac:dyDescent="0.25">
      <c r="A1110" s="46"/>
      <c r="C1110" s="46"/>
      <c r="D1110" s="10"/>
    </row>
    <row r="1111" spans="1:4" x14ac:dyDescent="0.25">
      <c r="A1111" s="46"/>
      <c r="C1111" s="46"/>
      <c r="D1111" s="10"/>
    </row>
    <row r="1112" spans="1:4" x14ac:dyDescent="0.25">
      <c r="A1112" s="46"/>
      <c r="C1112" s="46"/>
      <c r="D1112" s="10"/>
    </row>
    <row r="1113" spans="1:4" x14ac:dyDescent="0.25">
      <c r="A1113" s="46"/>
      <c r="C1113" s="46"/>
      <c r="D1113" s="10"/>
    </row>
    <row r="1114" spans="1:4" x14ac:dyDescent="0.25">
      <c r="A1114" s="46"/>
      <c r="C1114" s="46"/>
      <c r="D1114" s="10"/>
    </row>
    <row r="1115" spans="1:4" x14ac:dyDescent="0.25">
      <c r="A1115" s="46"/>
      <c r="C1115" s="46"/>
      <c r="D1115" s="10"/>
    </row>
    <row r="1116" spans="1:4" x14ac:dyDescent="0.25">
      <c r="A1116" s="46"/>
      <c r="C1116" s="46"/>
      <c r="D1116" s="10"/>
    </row>
    <row r="1117" spans="1:4" x14ac:dyDescent="0.25">
      <c r="A1117" s="46"/>
      <c r="C1117" s="46"/>
      <c r="D1117" s="10"/>
    </row>
    <row r="1118" spans="1:4" x14ac:dyDescent="0.25">
      <c r="A1118" s="46"/>
      <c r="C1118" s="46"/>
      <c r="D1118" s="10"/>
    </row>
    <row r="1119" spans="1:4" x14ac:dyDescent="0.25">
      <c r="A1119" s="46"/>
      <c r="C1119" s="46"/>
      <c r="D1119" s="10"/>
    </row>
    <row r="1120" spans="1:4" x14ac:dyDescent="0.25">
      <c r="A1120" s="46"/>
      <c r="C1120" s="46"/>
      <c r="D1120" s="10"/>
    </row>
    <row r="1121" spans="1:4" x14ac:dyDescent="0.25">
      <c r="A1121" s="46"/>
      <c r="C1121" s="46"/>
      <c r="D1121" s="10"/>
    </row>
    <row r="1122" spans="1:4" x14ac:dyDescent="0.25">
      <c r="A1122" s="46"/>
      <c r="C1122" s="46"/>
      <c r="D1122" s="10"/>
    </row>
    <row r="1123" spans="1:4" x14ac:dyDescent="0.25">
      <c r="A1123" s="46"/>
      <c r="C1123" s="46"/>
      <c r="D1123" s="10"/>
    </row>
    <row r="1124" spans="1:4" x14ac:dyDescent="0.25">
      <c r="A1124" s="46"/>
      <c r="C1124" s="46"/>
      <c r="D1124" s="10"/>
    </row>
    <row r="1125" spans="1:4" x14ac:dyDescent="0.25">
      <c r="A1125" s="46"/>
      <c r="C1125" s="46"/>
      <c r="D1125" s="10"/>
    </row>
    <row r="1126" spans="1:4" x14ac:dyDescent="0.25">
      <c r="A1126" s="46"/>
      <c r="C1126" s="46"/>
      <c r="D1126" s="10"/>
    </row>
    <row r="1127" spans="1:4" x14ac:dyDescent="0.25">
      <c r="A1127" s="46"/>
      <c r="C1127" s="46"/>
      <c r="D1127" s="10"/>
    </row>
    <row r="1128" spans="1:4" x14ac:dyDescent="0.25">
      <c r="A1128" s="46"/>
      <c r="C1128" s="46"/>
      <c r="D1128" s="10"/>
    </row>
    <row r="1129" spans="1:4" x14ac:dyDescent="0.25">
      <c r="A1129" s="46"/>
      <c r="C1129" s="46"/>
      <c r="D1129" s="10"/>
    </row>
    <row r="1130" spans="1:4" x14ac:dyDescent="0.25">
      <c r="A1130" s="46"/>
      <c r="C1130" s="46"/>
      <c r="D1130" s="10"/>
    </row>
    <row r="1131" spans="1:4" x14ac:dyDescent="0.25">
      <c r="A1131" s="46"/>
      <c r="C1131" s="46"/>
      <c r="D1131" s="10"/>
    </row>
    <row r="1132" spans="1:4" x14ac:dyDescent="0.25">
      <c r="A1132" s="46"/>
      <c r="C1132" s="46"/>
      <c r="D1132" s="10"/>
    </row>
    <row r="1133" spans="1:4" x14ac:dyDescent="0.25">
      <c r="A1133" s="46"/>
      <c r="C1133" s="46"/>
      <c r="D1133" s="10"/>
    </row>
    <row r="1134" spans="1:4" x14ac:dyDescent="0.25">
      <c r="A1134" s="46"/>
      <c r="C1134" s="46"/>
      <c r="D1134" s="10"/>
    </row>
    <row r="1135" spans="1:4" x14ac:dyDescent="0.25">
      <c r="A1135" s="46"/>
      <c r="C1135" s="46"/>
      <c r="D1135" s="10"/>
    </row>
    <row r="1136" spans="1:4" x14ac:dyDescent="0.25">
      <c r="A1136" s="46"/>
      <c r="C1136" s="46"/>
      <c r="D1136" s="10"/>
    </row>
    <row r="1137" spans="1:4" x14ac:dyDescent="0.25">
      <c r="A1137" s="46"/>
      <c r="C1137" s="46"/>
      <c r="D1137" s="10"/>
    </row>
    <row r="1138" spans="1:4" x14ac:dyDescent="0.25">
      <c r="A1138" s="46"/>
      <c r="C1138" s="46"/>
      <c r="D1138" s="10"/>
    </row>
    <row r="1139" spans="1:4" x14ac:dyDescent="0.25">
      <c r="A1139" s="46"/>
      <c r="C1139" s="46"/>
      <c r="D1139" s="10"/>
    </row>
    <row r="1140" spans="1:4" x14ac:dyDescent="0.25">
      <c r="A1140" s="46"/>
      <c r="C1140" s="46"/>
      <c r="D1140" s="10"/>
    </row>
    <row r="1141" spans="1:4" x14ac:dyDescent="0.25">
      <c r="A1141" s="46"/>
      <c r="C1141" s="46"/>
      <c r="D1141" s="10"/>
    </row>
    <row r="1142" spans="1:4" x14ac:dyDescent="0.25">
      <c r="A1142" s="46"/>
      <c r="C1142" s="46"/>
      <c r="D1142" s="10"/>
    </row>
    <row r="1143" spans="1:4" x14ac:dyDescent="0.25">
      <c r="A1143" s="46"/>
      <c r="C1143" s="46"/>
      <c r="D1143" s="10"/>
    </row>
    <row r="1144" spans="1:4" x14ac:dyDescent="0.25">
      <c r="A1144" s="46"/>
      <c r="C1144" s="46"/>
      <c r="D1144" s="10"/>
    </row>
    <row r="1145" spans="1:4" x14ac:dyDescent="0.25">
      <c r="A1145" s="46"/>
      <c r="C1145" s="46"/>
      <c r="D1145" s="10"/>
    </row>
    <row r="1146" spans="1:4" x14ac:dyDescent="0.25">
      <c r="A1146" s="46"/>
      <c r="C1146" s="46"/>
      <c r="D1146" s="10"/>
    </row>
    <row r="1147" spans="1:4" x14ac:dyDescent="0.25">
      <c r="A1147" s="46"/>
      <c r="C1147" s="46"/>
      <c r="D1147" s="10"/>
    </row>
    <row r="1148" spans="1:4" x14ac:dyDescent="0.25">
      <c r="A1148" s="46"/>
      <c r="C1148" s="46"/>
      <c r="D1148" s="10"/>
    </row>
    <row r="1149" spans="1:4" x14ac:dyDescent="0.25">
      <c r="A1149" s="46"/>
      <c r="C1149" s="46"/>
      <c r="D1149" s="10"/>
    </row>
    <row r="1150" spans="1:4" x14ac:dyDescent="0.25">
      <c r="A1150" s="46"/>
      <c r="C1150" s="46"/>
      <c r="D1150" s="10"/>
    </row>
    <row r="1151" spans="1:4" x14ac:dyDescent="0.25">
      <c r="A1151" s="46"/>
      <c r="C1151" s="46"/>
      <c r="D1151" s="10"/>
    </row>
    <row r="1152" spans="1:4" x14ac:dyDescent="0.25">
      <c r="A1152" s="46"/>
      <c r="C1152" s="46"/>
      <c r="D1152" s="10"/>
    </row>
    <row r="1153" spans="1:4" x14ac:dyDescent="0.25">
      <c r="A1153" s="46"/>
      <c r="C1153" s="46"/>
      <c r="D1153" s="10"/>
    </row>
    <row r="1154" spans="1:4" x14ac:dyDescent="0.25">
      <c r="A1154" s="46"/>
      <c r="C1154" s="46"/>
      <c r="D1154" s="10"/>
    </row>
    <row r="1155" spans="1:4" x14ac:dyDescent="0.25">
      <c r="A1155" s="46"/>
      <c r="C1155" s="46"/>
      <c r="D1155" s="10"/>
    </row>
    <row r="1156" spans="1:4" x14ac:dyDescent="0.25">
      <c r="A1156" s="46"/>
      <c r="C1156" s="46"/>
      <c r="D1156" s="10"/>
    </row>
    <row r="1157" spans="1:4" x14ac:dyDescent="0.25">
      <c r="A1157" s="46"/>
      <c r="C1157" s="46"/>
      <c r="D1157" s="10"/>
    </row>
    <row r="1158" spans="1:4" x14ac:dyDescent="0.25">
      <c r="A1158" s="46"/>
      <c r="C1158" s="46"/>
      <c r="D1158" s="10"/>
    </row>
    <row r="1159" spans="1:4" x14ac:dyDescent="0.25">
      <c r="A1159" s="46"/>
      <c r="C1159" s="46"/>
      <c r="D1159" s="10"/>
    </row>
    <row r="1160" spans="1:4" x14ac:dyDescent="0.25">
      <c r="A1160" s="46"/>
      <c r="C1160" s="46"/>
      <c r="D1160" s="10"/>
    </row>
    <row r="1161" spans="1:4" x14ac:dyDescent="0.25">
      <c r="A1161" s="46"/>
      <c r="C1161" s="46"/>
      <c r="D1161" s="10"/>
    </row>
    <row r="1162" spans="1:4" x14ac:dyDescent="0.25">
      <c r="A1162" s="46"/>
      <c r="C1162" s="46"/>
      <c r="D1162" s="10"/>
    </row>
    <row r="1163" spans="1:4" x14ac:dyDescent="0.25">
      <c r="A1163" s="46"/>
      <c r="C1163" s="46"/>
      <c r="D1163" s="10"/>
    </row>
    <row r="1164" spans="1:4" x14ac:dyDescent="0.25">
      <c r="A1164" s="46"/>
      <c r="C1164" s="46"/>
      <c r="D1164" s="10"/>
    </row>
    <row r="1165" spans="1:4" x14ac:dyDescent="0.25">
      <c r="A1165" s="46"/>
      <c r="C1165" s="46"/>
      <c r="D1165" s="10"/>
    </row>
    <row r="1166" spans="1:4" x14ac:dyDescent="0.25">
      <c r="A1166" s="46"/>
      <c r="C1166" s="46"/>
      <c r="D1166" s="10"/>
    </row>
    <row r="1167" spans="1:4" x14ac:dyDescent="0.25">
      <c r="A1167" s="46"/>
      <c r="C1167" s="46"/>
      <c r="D1167" s="10"/>
    </row>
    <row r="1168" spans="1:4" x14ac:dyDescent="0.25">
      <c r="A1168" s="46"/>
      <c r="C1168" s="46"/>
      <c r="D1168" s="10"/>
    </row>
    <row r="1169" spans="1:4" x14ac:dyDescent="0.25">
      <c r="A1169" s="46"/>
      <c r="C1169" s="46"/>
      <c r="D1169" s="10"/>
    </row>
    <row r="1170" spans="1:4" x14ac:dyDescent="0.25">
      <c r="A1170" s="46"/>
      <c r="C1170" s="46"/>
      <c r="D1170" s="10"/>
    </row>
    <row r="1171" spans="1:4" x14ac:dyDescent="0.25">
      <c r="A1171" s="46"/>
      <c r="C1171" s="46"/>
      <c r="D1171" s="10"/>
    </row>
    <row r="1172" spans="1:4" x14ac:dyDescent="0.25">
      <c r="A1172" s="46"/>
      <c r="C1172" s="46"/>
      <c r="D1172" s="10"/>
    </row>
    <row r="1173" spans="1:4" x14ac:dyDescent="0.25">
      <c r="A1173" s="46"/>
      <c r="C1173" s="46"/>
      <c r="D1173" s="10"/>
    </row>
    <row r="1174" spans="1:4" x14ac:dyDescent="0.25">
      <c r="A1174" s="46"/>
      <c r="C1174" s="46"/>
      <c r="D1174" s="10"/>
    </row>
    <row r="1175" spans="1:4" x14ac:dyDescent="0.25">
      <c r="A1175" s="46"/>
      <c r="C1175" s="46"/>
      <c r="D1175" s="10"/>
    </row>
    <row r="1176" spans="1:4" x14ac:dyDescent="0.25">
      <c r="A1176" s="46"/>
      <c r="C1176" s="46"/>
      <c r="D1176" s="10"/>
    </row>
    <row r="1177" spans="1:4" x14ac:dyDescent="0.25">
      <c r="A1177" s="46"/>
      <c r="C1177" s="46"/>
      <c r="D1177" s="10"/>
    </row>
    <row r="1178" spans="1:4" x14ac:dyDescent="0.25">
      <c r="A1178" s="46"/>
      <c r="C1178" s="46"/>
      <c r="D1178" s="10"/>
    </row>
    <row r="1179" spans="1:4" x14ac:dyDescent="0.25">
      <c r="A1179" s="46"/>
      <c r="C1179" s="46"/>
      <c r="D1179" s="10"/>
    </row>
    <row r="1180" spans="1:4" x14ac:dyDescent="0.25">
      <c r="A1180" s="46"/>
      <c r="C1180" s="46"/>
      <c r="D1180" s="10"/>
    </row>
    <row r="1181" spans="1:4" x14ac:dyDescent="0.25">
      <c r="A1181" s="46"/>
      <c r="C1181" s="46"/>
      <c r="D1181" s="10"/>
    </row>
    <row r="1182" spans="1:4" x14ac:dyDescent="0.25">
      <c r="A1182" s="46"/>
      <c r="C1182" s="46"/>
      <c r="D1182" s="10"/>
    </row>
    <row r="1183" spans="1:4" x14ac:dyDescent="0.25">
      <c r="A1183" s="46"/>
      <c r="C1183" s="46"/>
      <c r="D1183" s="10"/>
    </row>
    <row r="1184" spans="1:4" x14ac:dyDescent="0.25">
      <c r="A1184" s="46"/>
      <c r="C1184" s="46"/>
      <c r="D1184" s="10"/>
    </row>
    <row r="1185" spans="1:4" x14ac:dyDescent="0.25">
      <c r="A1185" s="46"/>
      <c r="C1185" s="46"/>
      <c r="D1185" s="10"/>
    </row>
    <row r="1186" spans="1:4" x14ac:dyDescent="0.25">
      <c r="A1186" s="46"/>
      <c r="C1186" s="46"/>
      <c r="D1186" s="10"/>
    </row>
    <row r="1187" spans="1:4" x14ac:dyDescent="0.25">
      <c r="A1187" s="46"/>
      <c r="C1187" s="46"/>
      <c r="D1187" s="10"/>
    </row>
    <row r="1188" spans="1:4" x14ac:dyDescent="0.25">
      <c r="A1188" s="46"/>
      <c r="C1188" s="46"/>
      <c r="D1188" s="10"/>
    </row>
    <row r="1189" spans="1:4" x14ac:dyDescent="0.25">
      <c r="A1189" s="46"/>
      <c r="C1189" s="46"/>
      <c r="D1189" s="10"/>
    </row>
    <row r="1190" spans="1:4" x14ac:dyDescent="0.25">
      <c r="A1190" s="46"/>
      <c r="C1190" s="46"/>
      <c r="D1190" s="10"/>
    </row>
    <row r="1191" spans="1:4" x14ac:dyDescent="0.25">
      <c r="A1191" s="46"/>
      <c r="C1191" s="46"/>
      <c r="D1191" s="10"/>
    </row>
    <row r="1192" spans="1:4" x14ac:dyDescent="0.25">
      <c r="A1192" s="46"/>
      <c r="C1192" s="46"/>
      <c r="D1192" s="10"/>
    </row>
    <row r="1193" spans="1:4" x14ac:dyDescent="0.25">
      <c r="A1193" s="46"/>
      <c r="C1193" s="46"/>
      <c r="D1193" s="10"/>
    </row>
    <row r="1194" spans="1:4" x14ac:dyDescent="0.25">
      <c r="A1194" s="46"/>
      <c r="C1194" s="46"/>
      <c r="D1194" s="10"/>
    </row>
    <row r="1195" spans="1:4" x14ac:dyDescent="0.25">
      <c r="A1195" s="46"/>
      <c r="C1195" s="46"/>
      <c r="D1195" s="10"/>
    </row>
    <row r="1196" spans="1:4" x14ac:dyDescent="0.25">
      <c r="A1196" s="46"/>
      <c r="C1196" s="46"/>
      <c r="D1196" s="10"/>
    </row>
    <row r="1197" spans="1:4" x14ac:dyDescent="0.25">
      <c r="A1197" s="46"/>
      <c r="C1197" s="46"/>
      <c r="D1197" s="10"/>
    </row>
    <row r="1198" spans="1:4" x14ac:dyDescent="0.25">
      <c r="A1198" s="46"/>
      <c r="C1198" s="46"/>
      <c r="D1198" s="10"/>
    </row>
    <row r="1199" spans="1:4" x14ac:dyDescent="0.25">
      <c r="A1199" s="46"/>
      <c r="C1199" s="46"/>
      <c r="D1199" s="10"/>
    </row>
    <row r="1200" spans="1:4" x14ac:dyDescent="0.25">
      <c r="A1200" s="46"/>
      <c r="C1200" s="46"/>
      <c r="D1200" s="10"/>
    </row>
    <row r="1201" spans="1:4" x14ac:dyDescent="0.25">
      <c r="A1201" s="46"/>
      <c r="C1201" s="46"/>
      <c r="D1201" s="10"/>
    </row>
    <row r="1202" spans="1:4" x14ac:dyDescent="0.25">
      <c r="A1202" s="46"/>
      <c r="C1202" s="46"/>
      <c r="D1202" s="10"/>
    </row>
    <row r="1203" spans="1:4" x14ac:dyDescent="0.25">
      <c r="A1203" s="46"/>
      <c r="C1203" s="46"/>
      <c r="D1203" s="10"/>
    </row>
    <row r="1204" spans="1:4" x14ac:dyDescent="0.25">
      <c r="A1204" s="46"/>
      <c r="C1204" s="46"/>
      <c r="D1204" s="10"/>
    </row>
    <row r="1205" spans="1:4" x14ac:dyDescent="0.25">
      <c r="A1205" s="46"/>
      <c r="C1205" s="46"/>
      <c r="D1205" s="10"/>
    </row>
    <row r="1206" spans="1:4" x14ac:dyDescent="0.25">
      <c r="A1206" s="46"/>
      <c r="C1206" s="46"/>
      <c r="D1206" s="10"/>
    </row>
    <row r="1207" spans="1:4" x14ac:dyDescent="0.25">
      <c r="A1207" s="46"/>
      <c r="C1207" s="46"/>
      <c r="D1207" s="10"/>
    </row>
    <row r="1208" spans="1:4" x14ac:dyDescent="0.25">
      <c r="A1208" s="46"/>
      <c r="C1208" s="46"/>
      <c r="D1208" s="10"/>
    </row>
    <row r="1209" spans="1:4" x14ac:dyDescent="0.25">
      <c r="A1209" s="46"/>
      <c r="C1209" s="46"/>
      <c r="D1209" s="10"/>
    </row>
    <row r="1210" spans="1:4" x14ac:dyDescent="0.25">
      <c r="A1210" s="46"/>
      <c r="C1210" s="46"/>
      <c r="D1210" s="10"/>
    </row>
    <row r="1211" spans="1:4" x14ac:dyDescent="0.25">
      <c r="A1211" s="46"/>
      <c r="C1211" s="46"/>
      <c r="D1211" s="10"/>
    </row>
    <row r="1212" spans="1:4" x14ac:dyDescent="0.25">
      <c r="A1212" s="46"/>
      <c r="C1212" s="46"/>
      <c r="D1212" s="10"/>
    </row>
    <row r="1213" spans="1:4" x14ac:dyDescent="0.25">
      <c r="A1213" s="46"/>
      <c r="C1213" s="46"/>
      <c r="D1213" s="10"/>
    </row>
    <row r="1214" spans="1:4" x14ac:dyDescent="0.25">
      <c r="A1214" s="46"/>
      <c r="C1214" s="46"/>
      <c r="D1214" s="10"/>
    </row>
    <row r="1215" spans="1:4" x14ac:dyDescent="0.25">
      <c r="A1215" s="46"/>
      <c r="C1215" s="46"/>
      <c r="D1215" s="10"/>
    </row>
    <row r="1216" spans="1:4" x14ac:dyDescent="0.25">
      <c r="A1216" s="46"/>
      <c r="C1216" s="46"/>
      <c r="D1216" s="10"/>
    </row>
    <row r="1217" spans="1:4" x14ac:dyDescent="0.25">
      <c r="A1217" s="46"/>
      <c r="C1217" s="46"/>
      <c r="D1217" s="10"/>
    </row>
    <row r="1218" spans="1:4" x14ac:dyDescent="0.25">
      <c r="A1218" s="46"/>
      <c r="C1218" s="46"/>
      <c r="D1218" s="10"/>
    </row>
    <row r="1219" spans="1:4" x14ac:dyDescent="0.25">
      <c r="A1219" s="46"/>
      <c r="C1219" s="46"/>
      <c r="D1219" s="10"/>
    </row>
    <row r="1220" spans="1:4" x14ac:dyDescent="0.25">
      <c r="A1220" s="46"/>
      <c r="C1220" s="46"/>
      <c r="D1220" s="10"/>
    </row>
    <row r="1221" spans="1:4" x14ac:dyDescent="0.25">
      <c r="A1221" s="46"/>
      <c r="C1221" s="46"/>
      <c r="D1221" s="10"/>
    </row>
    <row r="1222" spans="1:4" x14ac:dyDescent="0.25">
      <c r="A1222" s="46"/>
      <c r="C1222" s="46"/>
      <c r="D1222" s="10"/>
    </row>
    <row r="1223" spans="1:4" x14ac:dyDescent="0.25">
      <c r="A1223" s="46"/>
      <c r="C1223" s="46"/>
      <c r="D1223" s="10"/>
    </row>
    <row r="1224" spans="1:4" x14ac:dyDescent="0.25">
      <c r="A1224" s="46"/>
      <c r="C1224" s="46"/>
      <c r="D1224" s="10"/>
    </row>
    <row r="1225" spans="1:4" x14ac:dyDescent="0.25">
      <c r="A1225" s="46"/>
      <c r="C1225" s="46"/>
      <c r="D1225" s="10"/>
    </row>
    <row r="1226" spans="1:4" x14ac:dyDescent="0.25">
      <c r="A1226" s="46"/>
      <c r="C1226" s="46"/>
      <c r="D1226" s="10"/>
    </row>
    <row r="1227" spans="1:4" x14ac:dyDescent="0.25">
      <c r="A1227" s="46"/>
      <c r="C1227" s="46"/>
      <c r="D1227" s="10"/>
    </row>
    <row r="1228" spans="1:4" x14ac:dyDescent="0.25">
      <c r="A1228" s="46"/>
      <c r="C1228" s="46"/>
      <c r="D1228" s="10"/>
    </row>
    <row r="1229" spans="1:4" x14ac:dyDescent="0.25">
      <c r="A1229" s="46"/>
      <c r="C1229" s="46"/>
      <c r="D1229" s="10"/>
    </row>
    <row r="1230" spans="1:4" x14ac:dyDescent="0.25">
      <c r="A1230" s="46"/>
      <c r="C1230" s="46"/>
      <c r="D1230" s="10"/>
    </row>
    <row r="1231" spans="1:4" x14ac:dyDescent="0.25">
      <c r="A1231" s="46"/>
      <c r="C1231" s="46"/>
      <c r="D1231" s="10"/>
    </row>
    <row r="1232" spans="1:4" x14ac:dyDescent="0.25">
      <c r="A1232" s="46"/>
      <c r="C1232" s="46"/>
      <c r="D1232" s="10"/>
    </row>
    <row r="1233" spans="1:4" x14ac:dyDescent="0.25">
      <c r="A1233" s="46"/>
      <c r="C1233" s="46"/>
      <c r="D1233" s="10"/>
    </row>
    <row r="1234" spans="1:4" x14ac:dyDescent="0.25">
      <c r="A1234" s="46"/>
      <c r="C1234" s="46"/>
      <c r="D1234" s="10"/>
    </row>
    <row r="1235" spans="1:4" x14ac:dyDescent="0.25">
      <c r="A1235" s="46"/>
      <c r="C1235" s="46"/>
      <c r="D1235" s="10"/>
    </row>
    <row r="1236" spans="1:4" x14ac:dyDescent="0.25">
      <c r="A1236" s="46"/>
      <c r="C1236" s="46"/>
      <c r="D1236" s="10"/>
    </row>
    <row r="1237" spans="1:4" x14ac:dyDescent="0.25">
      <c r="A1237" s="46"/>
      <c r="C1237" s="46"/>
      <c r="D1237" s="10"/>
    </row>
    <row r="1238" spans="1:4" x14ac:dyDescent="0.25">
      <c r="A1238" s="46"/>
      <c r="C1238" s="46"/>
      <c r="D1238" s="10"/>
    </row>
    <row r="1239" spans="1:4" x14ac:dyDescent="0.25">
      <c r="A1239" s="46"/>
      <c r="C1239" s="46"/>
      <c r="D1239" s="10"/>
    </row>
    <row r="1240" spans="1:4" x14ac:dyDescent="0.25">
      <c r="A1240" s="46"/>
      <c r="C1240" s="46"/>
      <c r="D1240" s="10"/>
    </row>
    <row r="1241" spans="1:4" x14ac:dyDescent="0.25">
      <c r="A1241" s="46"/>
      <c r="C1241" s="46"/>
      <c r="D1241" s="10"/>
    </row>
    <row r="1242" spans="1:4" x14ac:dyDescent="0.25">
      <c r="A1242" s="46"/>
      <c r="C1242" s="46"/>
      <c r="D1242" s="10"/>
    </row>
    <row r="1243" spans="1:4" x14ac:dyDescent="0.25">
      <c r="A1243" s="46"/>
      <c r="C1243" s="46"/>
      <c r="D1243" s="10"/>
    </row>
    <row r="1244" spans="1:4" x14ac:dyDescent="0.25">
      <c r="A1244" s="46"/>
      <c r="C1244" s="46"/>
      <c r="D1244" s="10"/>
    </row>
    <row r="1245" spans="1:4" x14ac:dyDescent="0.25">
      <c r="A1245" s="46"/>
      <c r="C1245" s="46"/>
      <c r="D1245" s="10"/>
    </row>
    <row r="1246" spans="1:4" x14ac:dyDescent="0.25">
      <c r="A1246" s="46"/>
      <c r="C1246" s="46"/>
      <c r="D1246" s="10"/>
    </row>
    <row r="1247" spans="1:4" x14ac:dyDescent="0.25">
      <c r="A1247" s="46"/>
      <c r="C1247" s="46"/>
      <c r="D1247" s="10"/>
    </row>
    <row r="1248" spans="1:4" x14ac:dyDescent="0.25">
      <c r="A1248" s="46"/>
      <c r="C1248" s="46"/>
      <c r="D1248" s="10"/>
    </row>
    <row r="1249" spans="1:4" x14ac:dyDescent="0.25">
      <c r="A1249" s="46"/>
      <c r="C1249" s="46"/>
      <c r="D1249" s="10"/>
    </row>
    <row r="1250" spans="1:4" x14ac:dyDescent="0.25">
      <c r="A1250" s="46"/>
      <c r="C1250" s="46"/>
      <c r="D1250" s="10"/>
    </row>
    <row r="1251" spans="1:4" x14ac:dyDescent="0.25">
      <c r="A1251" s="46"/>
      <c r="C1251" s="46"/>
      <c r="D1251" s="10"/>
    </row>
    <row r="1252" spans="1:4" x14ac:dyDescent="0.25">
      <c r="A1252" s="46"/>
      <c r="C1252" s="46"/>
      <c r="D1252" s="10"/>
    </row>
    <row r="1253" spans="1:4" x14ac:dyDescent="0.25">
      <c r="A1253" s="46"/>
      <c r="C1253" s="46"/>
      <c r="D1253" s="10"/>
    </row>
    <row r="1254" spans="1:4" x14ac:dyDescent="0.25">
      <c r="A1254" s="46"/>
      <c r="C1254" s="46"/>
      <c r="D1254" s="10"/>
    </row>
    <row r="1255" spans="1:4" x14ac:dyDescent="0.25">
      <c r="A1255" s="46"/>
      <c r="C1255" s="46"/>
      <c r="D1255" s="10"/>
    </row>
    <row r="1256" spans="1:4" x14ac:dyDescent="0.25">
      <c r="A1256" s="46"/>
      <c r="C1256" s="46"/>
      <c r="D1256" s="10"/>
    </row>
    <row r="1257" spans="1:4" x14ac:dyDescent="0.25">
      <c r="A1257" s="46"/>
      <c r="C1257" s="46"/>
      <c r="D1257" s="10"/>
    </row>
    <row r="1258" spans="1:4" x14ac:dyDescent="0.25">
      <c r="A1258" s="46"/>
      <c r="C1258" s="46"/>
      <c r="D1258" s="10"/>
    </row>
    <row r="1259" spans="1:4" x14ac:dyDescent="0.25">
      <c r="A1259" s="46"/>
      <c r="C1259" s="46"/>
      <c r="D1259" s="10"/>
    </row>
    <row r="1260" spans="1:4" x14ac:dyDescent="0.25">
      <c r="A1260" s="46"/>
      <c r="C1260" s="46"/>
      <c r="D1260" s="10"/>
    </row>
    <row r="1261" spans="1:4" x14ac:dyDescent="0.25">
      <c r="A1261" s="46"/>
      <c r="C1261" s="46"/>
      <c r="D1261" s="10"/>
    </row>
    <row r="1262" spans="1:4" x14ac:dyDescent="0.25">
      <c r="A1262" s="46"/>
      <c r="C1262" s="46"/>
      <c r="D1262" s="10"/>
    </row>
    <row r="1263" spans="1:4" x14ac:dyDescent="0.25">
      <c r="A1263" s="46"/>
      <c r="C1263" s="46"/>
      <c r="D1263" s="10"/>
    </row>
    <row r="1264" spans="1:4" x14ac:dyDescent="0.25">
      <c r="A1264" s="46"/>
      <c r="C1264" s="46"/>
      <c r="D1264" s="10"/>
    </row>
    <row r="1265" spans="1:4" x14ac:dyDescent="0.25">
      <c r="A1265" s="46"/>
      <c r="C1265" s="46"/>
      <c r="D1265" s="10"/>
    </row>
    <row r="1266" spans="1:4" x14ac:dyDescent="0.25">
      <c r="A1266" s="46"/>
      <c r="C1266" s="46"/>
      <c r="D1266" s="10"/>
    </row>
    <row r="1267" spans="1:4" x14ac:dyDescent="0.25">
      <c r="A1267" s="46"/>
      <c r="C1267" s="46"/>
      <c r="D1267" s="10"/>
    </row>
    <row r="1268" spans="1:4" x14ac:dyDescent="0.25">
      <c r="A1268" s="46"/>
      <c r="C1268" s="46"/>
      <c r="D1268" s="10"/>
    </row>
    <row r="1269" spans="1:4" x14ac:dyDescent="0.25">
      <c r="A1269" s="46"/>
      <c r="C1269" s="46"/>
      <c r="D1269" s="10"/>
    </row>
    <row r="1270" spans="1:4" x14ac:dyDescent="0.25">
      <c r="A1270" s="46"/>
      <c r="C1270" s="46"/>
      <c r="D1270" s="10"/>
    </row>
    <row r="1271" spans="1:4" x14ac:dyDescent="0.25">
      <c r="A1271" s="46"/>
      <c r="C1271" s="46"/>
      <c r="D1271" s="10"/>
    </row>
    <row r="1272" spans="1:4" x14ac:dyDescent="0.25">
      <c r="A1272" s="46"/>
      <c r="C1272" s="46"/>
      <c r="D1272" s="10"/>
    </row>
    <row r="1273" spans="1:4" x14ac:dyDescent="0.25">
      <c r="A1273" s="46"/>
      <c r="C1273" s="46"/>
      <c r="D1273" s="10"/>
    </row>
    <row r="1274" spans="1:4" x14ac:dyDescent="0.25">
      <c r="A1274" s="46"/>
      <c r="C1274" s="46"/>
      <c r="D1274" s="10"/>
    </row>
    <row r="1275" spans="1:4" x14ac:dyDescent="0.25">
      <c r="A1275" s="46"/>
      <c r="C1275" s="46"/>
      <c r="D1275" s="10"/>
    </row>
    <row r="1276" spans="1:4" x14ac:dyDescent="0.25">
      <c r="A1276" s="46"/>
      <c r="C1276" s="46"/>
      <c r="D1276" s="10"/>
    </row>
    <row r="1277" spans="1:4" x14ac:dyDescent="0.25">
      <c r="A1277" s="46"/>
      <c r="C1277" s="46"/>
      <c r="D1277" s="10"/>
    </row>
    <row r="1278" spans="1:4" x14ac:dyDescent="0.25">
      <c r="A1278" s="46"/>
      <c r="C1278" s="46"/>
      <c r="D1278" s="10"/>
    </row>
    <row r="1279" spans="1:4" x14ac:dyDescent="0.25">
      <c r="A1279" s="46"/>
      <c r="C1279" s="46"/>
      <c r="D1279" s="10"/>
    </row>
    <row r="1280" spans="1:4" x14ac:dyDescent="0.25">
      <c r="A1280" s="46"/>
      <c r="C1280" s="46"/>
      <c r="D1280" s="10"/>
    </row>
    <row r="1281" spans="1:4" x14ac:dyDescent="0.25">
      <c r="A1281" s="46"/>
      <c r="C1281" s="46"/>
      <c r="D1281" s="10"/>
    </row>
    <row r="1282" spans="1:4" x14ac:dyDescent="0.25">
      <c r="A1282" s="46"/>
      <c r="C1282" s="46"/>
      <c r="D1282" s="10"/>
    </row>
    <row r="1283" spans="1:4" x14ac:dyDescent="0.25">
      <c r="A1283" s="46"/>
      <c r="C1283" s="46"/>
      <c r="D1283" s="10"/>
    </row>
    <row r="1284" spans="1:4" x14ac:dyDescent="0.25">
      <c r="A1284" s="46"/>
      <c r="C1284" s="46"/>
      <c r="D1284" s="10"/>
    </row>
    <row r="1285" spans="1:4" x14ac:dyDescent="0.25">
      <c r="A1285" s="46"/>
      <c r="C1285" s="46"/>
      <c r="D1285" s="10"/>
    </row>
    <row r="1286" spans="1:4" x14ac:dyDescent="0.25">
      <c r="A1286" s="46"/>
      <c r="C1286" s="46"/>
      <c r="D1286" s="10"/>
    </row>
    <row r="1287" spans="1:4" x14ac:dyDescent="0.25">
      <c r="A1287" s="46"/>
      <c r="C1287" s="46"/>
      <c r="D1287" s="10"/>
    </row>
    <row r="1288" spans="1:4" x14ac:dyDescent="0.25">
      <c r="A1288" s="46"/>
      <c r="C1288" s="46"/>
      <c r="D1288" s="10"/>
    </row>
    <row r="1289" spans="1:4" x14ac:dyDescent="0.25">
      <c r="A1289" s="46"/>
      <c r="C1289" s="46"/>
      <c r="D1289" s="10"/>
    </row>
    <row r="1290" spans="1:4" x14ac:dyDescent="0.25">
      <c r="A1290" s="46"/>
      <c r="C1290" s="46"/>
      <c r="D1290" s="10"/>
    </row>
    <row r="1291" spans="1:4" x14ac:dyDescent="0.25">
      <c r="A1291" s="46"/>
      <c r="C1291" s="46"/>
      <c r="D1291" s="10"/>
    </row>
    <row r="1292" spans="1:4" x14ac:dyDescent="0.25">
      <c r="A1292" s="46"/>
      <c r="C1292" s="46"/>
      <c r="D1292" s="10"/>
    </row>
    <row r="1293" spans="1:4" x14ac:dyDescent="0.25">
      <c r="A1293" s="46"/>
      <c r="C1293" s="46"/>
      <c r="D1293" s="10"/>
    </row>
    <row r="1294" spans="1:4" x14ac:dyDescent="0.25">
      <c r="A1294" s="46"/>
      <c r="C1294" s="46"/>
      <c r="D1294" s="10"/>
    </row>
    <row r="1295" spans="1:4" x14ac:dyDescent="0.25">
      <c r="A1295" s="46"/>
      <c r="C1295" s="46"/>
      <c r="D1295" s="10"/>
    </row>
    <row r="1296" spans="1:4" x14ac:dyDescent="0.25">
      <c r="A1296" s="46"/>
      <c r="C1296" s="46"/>
      <c r="D1296" s="10"/>
    </row>
    <row r="1297" spans="1:4" x14ac:dyDescent="0.25">
      <c r="A1297" s="46"/>
      <c r="C1297" s="46"/>
      <c r="D1297" s="10"/>
    </row>
    <row r="1298" spans="1:4" x14ac:dyDescent="0.25">
      <c r="A1298" s="46"/>
      <c r="C1298" s="46"/>
      <c r="D1298" s="10"/>
    </row>
    <row r="1299" spans="1:4" x14ac:dyDescent="0.25">
      <c r="A1299" s="46"/>
      <c r="C1299" s="46"/>
      <c r="D1299" s="10"/>
    </row>
    <row r="1300" spans="1:4" x14ac:dyDescent="0.25">
      <c r="A1300" s="46"/>
      <c r="C1300" s="46"/>
      <c r="D1300" s="10"/>
    </row>
    <row r="1301" spans="1:4" x14ac:dyDescent="0.25">
      <c r="A1301" s="46"/>
      <c r="C1301" s="46"/>
      <c r="D1301" s="10"/>
    </row>
    <row r="1302" spans="1:4" x14ac:dyDescent="0.25">
      <c r="A1302" s="46"/>
      <c r="C1302" s="46"/>
      <c r="D1302" s="10"/>
    </row>
    <row r="1303" spans="1:4" x14ac:dyDescent="0.25">
      <c r="A1303" s="46"/>
      <c r="C1303" s="46"/>
      <c r="D1303" s="10"/>
    </row>
    <row r="1304" spans="1:4" x14ac:dyDescent="0.25">
      <c r="A1304" s="46"/>
      <c r="C1304" s="46"/>
      <c r="D1304" s="10"/>
    </row>
    <row r="1305" spans="1:4" x14ac:dyDescent="0.25">
      <c r="A1305" s="46"/>
      <c r="C1305" s="46"/>
      <c r="D1305" s="10"/>
    </row>
    <row r="1306" spans="1:4" x14ac:dyDescent="0.25">
      <c r="A1306" s="46"/>
      <c r="C1306" s="46"/>
      <c r="D1306" s="10"/>
    </row>
    <row r="1307" spans="1:4" x14ac:dyDescent="0.25">
      <c r="A1307" s="46"/>
      <c r="C1307" s="46"/>
      <c r="D1307" s="10"/>
    </row>
    <row r="1308" spans="1:4" x14ac:dyDescent="0.25">
      <c r="A1308" s="46"/>
      <c r="C1308" s="46"/>
      <c r="D1308" s="10"/>
    </row>
    <row r="1309" spans="1:4" x14ac:dyDescent="0.25">
      <c r="A1309" s="46"/>
      <c r="C1309" s="46"/>
      <c r="D1309" s="10"/>
    </row>
    <row r="1310" spans="1:4" x14ac:dyDescent="0.25">
      <c r="A1310" s="46"/>
      <c r="C1310" s="46"/>
      <c r="D1310" s="10"/>
    </row>
    <row r="1311" spans="1:4" x14ac:dyDescent="0.25">
      <c r="A1311" s="46"/>
      <c r="C1311" s="46"/>
      <c r="D1311" s="10"/>
    </row>
    <row r="1312" spans="1:4" x14ac:dyDescent="0.25">
      <c r="A1312" s="46"/>
      <c r="C1312" s="46"/>
      <c r="D1312" s="10"/>
    </row>
    <row r="1313" spans="1:4" x14ac:dyDescent="0.25">
      <c r="A1313" s="46"/>
      <c r="C1313" s="46"/>
      <c r="D1313" s="10"/>
    </row>
    <row r="1314" spans="1:4" x14ac:dyDescent="0.25">
      <c r="A1314" s="46"/>
      <c r="C1314" s="46"/>
      <c r="D1314" s="10"/>
    </row>
    <row r="1315" spans="1:4" x14ac:dyDescent="0.25">
      <c r="A1315" s="46"/>
      <c r="C1315" s="46"/>
      <c r="D1315" s="10"/>
    </row>
    <row r="1316" spans="1:4" x14ac:dyDescent="0.25">
      <c r="A1316" s="46"/>
      <c r="C1316" s="46"/>
      <c r="D1316" s="10"/>
    </row>
    <row r="1317" spans="1:4" x14ac:dyDescent="0.25">
      <c r="A1317" s="46"/>
      <c r="C1317" s="46"/>
      <c r="D1317" s="10"/>
    </row>
    <row r="1318" spans="1:4" x14ac:dyDescent="0.25">
      <c r="A1318" s="46"/>
      <c r="C1318" s="46"/>
      <c r="D1318" s="10"/>
    </row>
    <row r="1319" spans="1:4" x14ac:dyDescent="0.25">
      <c r="A1319" s="46"/>
      <c r="C1319" s="46"/>
      <c r="D1319" s="10"/>
    </row>
    <row r="1320" spans="1:4" x14ac:dyDescent="0.25">
      <c r="A1320" s="46"/>
      <c r="C1320" s="46"/>
      <c r="D1320" s="10"/>
    </row>
    <row r="1321" spans="1:4" x14ac:dyDescent="0.25">
      <c r="A1321" s="46"/>
      <c r="C1321" s="46"/>
      <c r="D1321" s="10"/>
    </row>
    <row r="1322" spans="1:4" x14ac:dyDescent="0.25">
      <c r="A1322" s="46"/>
      <c r="C1322" s="46"/>
      <c r="D1322" s="10"/>
    </row>
    <row r="1323" spans="1:4" x14ac:dyDescent="0.25">
      <c r="A1323" s="46"/>
      <c r="C1323" s="46"/>
      <c r="D1323" s="10"/>
    </row>
    <row r="1324" spans="1:4" x14ac:dyDescent="0.25">
      <c r="A1324" s="46"/>
      <c r="C1324" s="46"/>
      <c r="D1324" s="10"/>
    </row>
    <row r="1325" spans="1:4" x14ac:dyDescent="0.25">
      <c r="A1325" s="46"/>
      <c r="C1325" s="46"/>
      <c r="D1325" s="10"/>
    </row>
    <row r="1326" spans="1:4" x14ac:dyDescent="0.25">
      <c r="A1326" s="46"/>
      <c r="C1326" s="46"/>
      <c r="D1326" s="10"/>
    </row>
    <row r="1327" spans="1:4" x14ac:dyDescent="0.25">
      <c r="A1327" s="46"/>
      <c r="C1327" s="46"/>
      <c r="D1327" s="10"/>
    </row>
    <row r="1328" spans="1:4" x14ac:dyDescent="0.25">
      <c r="A1328" s="46"/>
      <c r="C1328" s="46"/>
      <c r="D1328" s="10"/>
    </row>
    <row r="1329" spans="1:4" x14ac:dyDescent="0.25">
      <c r="A1329" s="46"/>
      <c r="C1329" s="46"/>
      <c r="D1329" s="10"/>
    </row>
    <row r="1330" spans="1:4" x14ac:dyDescent="0.25">
      <c r="A1330" s="46"/>
      <c r="C1330" s="46"/>
      <c r="D1330" s="10"/>
    </row>
    <row r="1331" spans="1:4" x14ac:dyDescent="0.25">
      <c r="A1331" s="46"/>
      <c r="C1331" s="46"/>
      <c r="D1331" s="10"/>
    </row>
    <row r="1332" spans="1:4" x14ac:dyDescent="0.25">
      <c r="A1332" s="46"/>
      <c r="C1332" s="46"/>
      <c r="D1332" s="10"/>
    </row>
    <row r="1333" spans="1:4" x14ac:dyDescent="0.25">
      <c r="A1333" s="46"/>
      <c r="C1333" s="46"/>
      <c r="D1333" s="10"/>
    </row>
    <row r="1334" spans="1:4" x14ac:dyDescent="0.25">
      <c r="A1334" s="46"/>
      <c r="C1334" s="46"/>
      <c r="D1334" s="10"/>
    </row>
    <row r="1335" spans="1:4" x14ac:dyDescent="0.25">
      <c r="A1335" s="46"/>
      <c r="C1335" s="46"/>
      <c r="D1335" s="10"/>
    </row>
    <row r="1336" spans="1:4" x14ac:dyDescent="0.25">
      <c r="A1336" s="46"/>
      <c r="C1336" s="46"/>
      <c r="D1336" s="10"/>
    </row>
    <row r="1337" spans="1:4" x14ac:dyDescent="0.25">
      <c r="A1337" s="46"/>
      <c r="C1337" s="46"/>
      <c r="D1337" s="10"/>
    </row>
    <row r="1338" spans="1:4" x14ac:dyDescent="0.25">
      <c r="A1338" s="46"/>
      <c r="C1338" s="46"/>
      <c r="D1338" s="10"/>
    </row>
    <row r="1339" spans="1:4" x14ac:dyDescent="0.25">
      <c r="A1339" s="46"/>
      <c r="C1339" s="46"/>
      <c r="D1339" s="10"/>
    </row>
    <row r="1340" spans="1:4" x14ac:dyDescent="0.25">
      <c r="A1340" s="46"/>
      <c r="C1340" s="46"/>
      <c r="D1340" s="10"/>
    </row>
    <row r="1341" spans="1:4" x14ac:dyDescent="0.25">
      <c r="A1341" s="46"/>
      <c r="C1341" s="46"/>
      <c r="D1341" s="10"/>
    </row>
    <row r="1342" spans="1:4" x14ac:dyDescent="0.25">
      <c r="A1342" s="46"/>
      <c r="C1342" s="46"/>
      <c r="D1342" s="10"/>
    </row>
    <row r="1343" spans="1:4" x14ac:dyDescent="0.25">
      <c r="A1343" s="46"/>
      <c r="C1343" s="46"/>
      <c r="D1343" s="10"/>
    </row>
    <row r="1344" spans="1:4" x14ac:dyDescent="0.25">
      <c r="A1344" s="46"/>
      <c r="C1344" s="46"/>
      <c r="D1344" s="10"/>
    </row>
    <row r="1345" spans="1:4" x14ac:dyDescent="0.25">
      <c r="A1345" s="46"/>
      <c r="C1345" s="46"/>
      <c r="D1345" s="10"/>
    </row>
    <row r="1346" spans="1:4" x14ac:dyDescent="0.25">
      <c r="A1346" s="46"/>
      <c r="C1346" s="46"/>
      <c r="D1346" s="10"/>
    </row>
    <row r="1347" spans="1:4" x14ac:dyDescent="0.25">
      <c r="A1347" s="46"/>
      <c r="C1347" s="46"/>
      <c r="D1347" s="10"/>
    </row>
    <row r="1348" spans="1:4" x14ac:dyDescent="0.25">
      <c r="A1348" s="46"/>
      <c r="C1348" s="46"/>
      <c r="D1348" s="10"/>
    </row>
    <row r="1349" spans="1:4" x14ac:dyDescent="0.25">
      <c r="A1349" s="46"/>
      <c r="C1349" s="46"/>
      <c r="D1349" s="10"/>
    </row>
    <row r="1350" spans="1:4" x14ac:dyDescent="0.25">
      <c r="A1350" s="46"/>
      <c r="C1350" s="46"/>
      <c r="D1350" s="10"/>
    </row>
    <row r="1351" spans="1:4" x14ac:dyDescent="0.25">
      <c r="A1351" s="46"/>
      <c r="C1351" s="46"/>
      <c r="D1351" s="10"/>
    </row>
    <row r="1352" spans="1:4" x14ac:dyDescent="0.25">
      <c r="A1352" s="46"/>
      <c r="C1352" s="46"/>
      <c r="D1352" s="10"/>
    </row>
    <row r="1353" spans="1:4" x14ac:dyDescent="0.25">
      <c r="A1353" s="46"/>
      <c r="C1353" s="46"/>
      <c r="D1353" s="10"/>
    </row>
    <row r="1354" spans="1:4" x14ac:dyDescent="0.25">
      <c r="A1354" s="46"/>
      <c r="C1354" s="46"/>
      <c r="D1354" s="10"/>
    </row>
    <row r="1355" spans="1:4" x14ac:dyDescent="0.25">
      <c r="A1355" s="46"/>
      <c r="C1355" s="46"/>
      <c r="D1355" s="10"/>
    </row>
    <row r="1356" spans="1:4" x14ac:dyDescent="0.25">
      <c r="A1356" s="46"/>
      <c r="C1356" s="46"/>
      <c r="D1356" s="10"/>
    </row>
    <row r="1357" spans="1:4" x14ac:dyDescent="0.25">
      <c r="A1357" s="46"/>
      <c r="C1357" s="46"/>
      <c r="D1357" s="10"/>
    </row>
    <row r="1358" spans="1:4" x14ac:dyDescent="0.25">
      <c r="A1358" s="46"/>
      <c r="C1358" s="46"/>
      <c r="D1358" s="10"/>
    </row>
    <row r="1359" spans="1:4" x14ac:dyDescent="0.25">
      <c r="A1359" s="46"/>
      <c r="C1359" s="46"/>
      <c r="D1359" s="10"/>
    </row>
    <row r="1360" spans="1:4" x14ac:dyDescent="0.25">
      <c r="A1360" s="46"/>
      <c r="C1360" s="46"/>
      <c r="D1360" s="10"/>
    </row>
    <row r="1361" spans="1:4" x14ac:dyDescent="0.25">
      <c r="A1361" s="46"/>
      <c r="C1361" s="46"/>
      <c r="D1361" s="10"/>
    </row>
    <row r="1362" spans="1:4" x14ac:dyDescent="0.25">
      <c r="A1362" s="46"/>
      <c r="C1362" s="46"/>
      <c r="D1362" s="10"/>
    </row>
    <row r="1363" spans="1:4" x14ac:dyDescent="0.25">
      <c r="A1363" s="46"/>
      <c r="C1363" s="46"/>
      <c r="D1363" s="10"/>
    </row>
    <row r="1364" spans="1:4" x14ac:dyDescent="0.25">
      <c r="A1364" s="46"/>
      <c r="C1364" s="46"/>
      <c r="D1364" s="10"/>
    </row>
    <row r="1365" spans="1:4" x14ac:dyDescent="0.25">
      <c r="A1365" s="46"/>
      <c r="C1365" s="46"/>
      <c r="D1365" s="10"/>
    </row>
    <row r="1366" spans="1:4" x14ac:dyDescent="0.25">
      <c r="A1366" s="46"/>
      <c r="C1366" s="46"/>
      <c r="D1366" s="10"/>
    </row>
    <row r="1367" spans="1:4" x14ac:dyDescent="0.25">
      <c r="A1367" s="46"/>
      <c r="C1367" s="46"/>
      <c r="D1367" s="10"/>
    </row>
    <row r="1368" spans="1:4" x14ac:dyDescent="0.25">
      <c r="A1368" s="46"/>
      <c r="C1368" s="46"/>
      <c r="D1368" s="10"/>
    </row>
    <row r="1369" spans="1:4" x14ac:dyDescent="0.25">
      <c r="A1369" s="46"/>
      <c r="C1369" s="46"/>
      <c r="D1369" s="10"/>
    </row>
    <row r="1370" spans="1:4" x14ac:dyDescent="0.25">
      <c r="A1370" s="46"/>
      <c r="C1370" s="46"/>
      <c r="D1370" s="10"/>
    </row>
    <row r="1371" spans="1:4" x14ac:dyDescent="0.25">
      <c r="A1371" s="46"/>
      <c r="C1371" s="46"/>
      <c r="D1371" s="10"/>
    </row>
    <row r="1372" spans="1:4" x14ac:dyDescent="0.25">
      <c r="A1372" s="46"/>
      <c r="C1372" s="46"/>
      <c r="D1372" s="10"/>
    </row>
    <row r="1373" spans="1:4" x14ac:dyDescent="0.25">
      <c r="A1373" s="46"/>
      <c r="C1373" s="46"/>
      <c r="D1373" s="10"/>
    </row>
    <row r="1374" spans="1:4" x14ac:dyDescent="0.25">
      <c r="A1374" s="46"/>
      <c r="C1374" s="46"/>
      <c r="D1374" s="10"/>
    </row>
    <row r="1375" spans="1:4" x14ac:dyDescent="0.25">
      <c r="A1375" s="46"/>
      <c r="C1375" s="46"/>
      <c r="D1375" s="10"/>
    </row>
    <row r="1376" spans="1:4" x14ac:dyDescent="0.25">
      <c r="A1376" s="46"/>
      <c r="C1376" s="46"/>
      <c r="D1376" s="10"/>
    </row>
    <row r="1377" spans="1:4" x14ac:dyDescent="0.25">
      <c r="A1377" s="46"/>
      <c r="C1377" s="46"/>
      <c r="D1377" s="10"/>
    </row>
  </sheetData>
  <mergeCells count="14">
    <mergeCell ref="B2:E2"/>
    <mergeCell ref="A355:F355"/>
    <mergeCell ref="A352:F352"/>
    <mergeCell ref="A346:F346"/>
    <mergeCell ref="A347:F347"/>
    <mergeCell ref="A348:F348"/>
    <mergeCell ref="A349:F349"/>
    <mergeCell ref="A350:F350"/>
    <mergeCell ref="A78:F78"/>
    <mergeCell ref="B45:F45"/>
    <mergeCell ref="A343:F343"/>
    <mergeCell ref="A345:F345"/>
    <mergeCell ref="A351:F351"/>
    <mergeCell ref="A344:F344"/>
  </mergeCells>
  <phoneticPr fontId="33" type="noConversion"/>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rowBreaks count="2" manualBreakCount="2">
    <brk id="42" max="5" man="1"/>
    <brk id="696" max="5"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F7407-E9B7-4ECD-9195-CD9E548898D6}">
  <dimension ref="A1:L351"/>
  <sheetViews>
    <sheetView view="pageBreakPreview" zoomScale="120" zoomScaleNormal="120" zoomScaleSheetLayoutView="120" workbookViewId="0"/>
  </sheetViews>
  <sheetFormatPr defaultColWidth="9.140625" defaultRowHeight="12.75" x14ac:dyDescent="0.2"/>
  <cols>
    <col min="1" max="1" width="6" style="254" customWidth="1"/>
    <col min="2" max="2" width="51.7109375" style="240" customWidth="1"/>
    <col min="3" max="3" width="5" style="239" customWidth="1"/>
    <col min="4" max="4" width="5.85546875" style="239" customWidth="1"/>
    <col min="5" max="5" width="8" style="243" customWidth="1"/>
    <col min="6" max="6" width="9.140625" style="243"/>
    <col min="7" max="8" width="9.140625" style="240"/>
    <col min="9" max="9" width="16.42578125" style="241" customWidth="1"/>
    <col min="10" max="16384" width="9.140625" style="240"/>
  </cols>
  <sheetData>
    <row r="1" spans="1:6" ht="36" customHeight="1" thickBot="1" x14ac:dyDescent="0.25">
      <c r="A1" s="303" t="s">
        <v>406</v>
      </c>
      <c r="B1" s="554" t="s">
        <v>1061</v>
      </c>
      <c r="C1" s="554"/>
      <c r="D1" s="554"/>
      <c r="E1" s="477"/>
      <c r="F1" s="478"/>
    </row>
    <row r="2" spans="1:6" x14ac:dyDescent="0.2">
      <c r="A2" s="272"/>
      <c r="B2" s="273"/>
      <c r="C2" s="274"/>
      <c r="D2" s="275"/>
    </row>
    <row r="3" spans="1:6" x14ac:dyDescent="0.2">
      <c r="A3" s="272"/>
      <c r="B3" s="273"/>
      <c r="C3" s="274"/>
      <c r="D3" s="275"/>
    </row>
    <row r="4" spans="1:6" x14ac:dyDescent="0.2">
      <c r="A4" s="272"/>
      <c r="B4" s="273"/>
      <c r="C4" s="274"/>
      <c r="D4" s="209"/>
    </row>
    <row r="5" spans="1:6" ht="15.75" x14ac:dyDescent="0.2">
      <c r="A5" s="272"/>
      <c r="B5" s="276" t="s">
        <v>1049</v>
      </c>
      <c r="C5" s="274"/>
      <c r="D5" s="209"/>
    </row>
    <row r="6" spans="1:6" x14ac:dyDescent="0.2">
      <c r="A6" s="277"/>
      <c r="B6" s="278"/>
      <c r="C6" s="278"/>
      <c r="D6" s="479"/>
    </row>
    <row r="7" spans="1:6" x14ac:dyDescent="0.2">
      <c r="A7" s="277"/>
      <c r="B7" s="195"/>
      <c r="C7" s="278"/>
      <c r="D7" s="479"/>
    </row>
    <row r="8" spans="1:6" ht="14.25" x14ac:dyDescent="0.2">
      <c r="A8" s="279" t="str">
        <f>+A31</f>
        <v xml:space="preserve"> 1.1</v>
      </c>
      <c r="B8" s="280" t="str">
        <f>+B31</f>
        <v>RAZDELILEC RVH</v>
      </c>
      <c r="C8" s="281"/>
      <c r="D8" s="282"/>
      <c r="E8" s="480"/>
      <c r="F8" s="480"/>
    </row>
    <row r="9" spans="1:6" ht="14.25" x14ac:dyDescent="0.2">
      <c r="A9" s="283"/>
      <c r="B9" s="284"/>
      <c r="C9" s="285"/>
      <c r="D9" s="286"/>
    </row>
    <row r="10" spans="1:6" ht="14.25" x14ac:dyDescent="0.2">
      <c r="A10" s="287" t="str">
        <f>+A67</f>
        <v xml:space="preserve"> 1.2</v>
      </c>
      <c r="B10" s="301" t="str">
        <f>+B67</f>
        <v>ELEKTRO INSTALACIJE</v>
      </c>
      <c r="C10" s="281"/>
      <c r="D10" s="282"/>
      <c r="E10" s="480"/>
      <c r="F10" s="480"/>
    </row>
    <row r="11" spans="1:6" ht="14.25" x14ac:dyDescent="0.2">
      <c r="A11" s="288"/>
      <c r="B11" s="284"/>
      <c r="C11" s="285"/>
      <c r="D11" s="286"/>
    </row>
    <row r="12" spans="1:6" ht="14.25" x14ac:dyDescent="0.2">
      <c r="A12" s="287" t="str">
        <f>+A100</f>
        <v xml:space="preserve"> 1.3</v>
      </c>
      <c r="B12" s="280" t="str">
        <f>+B100</f>
        <v>PROGRAMSKA OPREMA</v>
      </c>
      <c r="C12" s="281"/>
      <c r="D12" s="282"/>
      <c r="E12" s="480"/>
      <c r="F12" s="480"/>
    </row>
    <row r="13" spans="1:6" ht="14.25" x14ac:dyDescent="0.2">
      <c r="A13" s="289"/>
      <c r="B13" s="290"/>
      <c r="C13" s="291"/>
      <c r="D13" s="292"/>
    </row>
    <row r="14" spans="1:6" ht="14.25" x14ac:dyDescent="0.2">
      <c r="A14" s="287" t="str">
        <f>+A110</f>
        <v>1.4.</v>
      </c>
      <c r="B14" s="280" t="str">
        <f>+B110</f>
        <v>OSTALA DELA</v>
      </c>
      <c r="C14" s="281"/>
      <c r="D14" s="282"/>
      <c r="E14" s="480"/>
      <c r="F14" s="480"/>
    </row>
    <row r="15" spans="1:6" ht="14.25" x14ac:dyDescent="0.2">
      <c r="A15" s="288"/>
      <c r="B15" s="284"/>
      <c r="C15" s="285"/>
      <c r="D15" s="286"/>
    </row>
    <row r="16" spans="1:6" ht="14.25" x14ac:dyDescent="0.2">
      <c r="A16" s="288" t="str">
        <f>+A129</f>
        <v>1.5.</v>
      </c>
      <c r="B16" s="284" t="str">
        <f>+B129</f>
        <v>NEPREDVIDENA DELA</v>
      </c>
      <c r="C16" s="285"/>
      <c r="D16" s="282"/>
      <c r="E16" s="480"/>
      <c r="F16" s="480"/>
    </row>
    <row r="17" spans="1:9" ht="14.25" x14ac:dyDescent="0.2">
      <c r="A17" s="289"/>
      <c r="B17" s="290"/>
      <c r="C17" s="291"/>
      <c r="D17" s="325"/>
    </row>
    <row r="18" spans="1:9" ht="15.75" thickBot="1" x14ac:dyDescent="0.25">
      <c r="A18" s="321"/>
      <c r="B18" s="322" t="s">
        <v>1050</v>
      </c>
      <c r="C18" s="323" t="s">
        <v>1051</v>
      </c>
      <c r="D18" s="324"/>
      <c r="E18" s="481"/>
      <c r="F18" s="481"/>
    </row>
    <row r="19" spans="1:9" ht="13.5" thickTop="1" x14ac:dyDescent="0.2">
      <c r="A19" s="277"/>
      <c r="B19" s="195"/>
      <c r="C19" s="278"/>
      <c r="D19" s="293"/>
    </row>
    <row r="20" spans="1:9" x14ac:dyDescent="0.2">
      <c r="A20" s="294"/>
      <c r="B20" s="195"/>
      <c r="C20" s="274"/>
      <c r="D20" s="209"/>
    </row>
    <row r="21" spans="1:9" x14ac:dyDescent="0.2">
      <c r="A21" s="295"/>
      <c r="B21" s="296"/>
      <c r="C21" s="296"/>
      <c r="D21" s="297"/>
    </row>
    <row r="22" spans="1:9" x14ac:dyDescent="0.2">
      <c r="A22" s="294"/>
      <c r="B22" s="195"/>
      <c r="C22" s="274"/>
      <c r="D22" s="209"/>
    </row>
    <row r="23" spans="1:9" x14ac:dyDescent="0.2">
      <c r="A23" s="298"/>
      <c r="B23" s="299" t="s">
        <v>1123</v>
      </c>
      <c r="C23" s="298"/>
      <c r="D23" s="300"/>
    </row>
    <row r="24" spans="1:9" ht="25.5" x14ac:dyDescent="0.2">
      <c r="A24" s="294"/>
      <c r="B24" s="195" t="s">
        <v>1052</v>
      </c>
      <c r="C24" s="274"/>
      <c r="D24" s="275"/>
    </row>
    <row r="25" spans="1:9" ht="51" x14ac:dyDescent="0.2">
      <c r="B25" s="482" t="s">
        <v>1122</v>
      </c>
    </row>
    <row r="28" spans="1:9" x14ac:dyDescent="0.2">
      <c r="A28" s="237"/>
      <c r="B28" s="238"/>
    </row>
    <row r="29" spans="1:9" x14ac:dyDescent="0.2">
      <c r="A29" s="237">
        <v>1</v>
      </c>
      <c r="B29" s="238" t="s">
        <v>962</v>
      </c>
    </row>
    <row r="30" spans="1:9" x14ac:dyDescent="0.2">
      <c r="A30" s="237"/>
      <c r="B30" s="238"/>
    </row>
    <row r="31" spans="1:9" x14ac:dyDescent="0.2">
      <c r="A31" s="242" t="s">
        <v>963</v>
      </c>
      <c r="B31" s="238" t="s">
        <v>964</v>
      </c>
      <c r="I31" s="240"/>
    </row>
    <row r="32" spans="1:9" ht="25.5" x14ac:dyDescent="0.2">
      <c r="A32" s="483" t="s">
        <v>965</v>
      </c>
      <c r="B32" s="484" t="s">
        <v>966</v>
      </c>
      <c r="C32" s="485">
        <v>1</v>
      </c>
      <c r="D32" s="485" t="s">
        <v>627</v>
      </c>
      <c r="G32" s="486"/>
      <c r="I32" s="240"/>
    </row>
    <row r="33" spans="1:9" x14ac:dyDescent="0.2">
      <c r="A33" s="483" t="s">
        <v>965</v>
      </c>
      <c r="B33" s="484" t="s">
        <v>967</v>
      </c>
      <c r="C33" s="485">
        <v>1</v>
      </c>
      <c r="D33" s="485" t="s">
        <v>627</v>
      </c>
      <c r="I33" s="240"/>
    </row>
    <row r="34" spans="1:9" x14ac:dyDescent="0.2">
      <c r="A34" s="487" t="s">
        <v>965</v>
      </c>
      <c r="B34" s="488" t="s">
        <v>968</v>
      </c>
      <c r="C34" s="489">
        <v>4</v>
      </c>
      <c r="D34" s="489" t="s">
        <v>627</v>
      </c>
      <c r="G34" s="490"/>
      <c r="I34" s="240"/>
    </row>
    <row r="35" spans="1:9" s="246" customFormat="1" x14ac:dyDescent="0.2">
      <c r="A35" s="244" t="s">
        <v>965</v>
      </c>
      <c r="B35" s="491" t="s">
        <v>969</v>
      </c>
      <c r="C35" s="492">
        <v>1</v>
      </c>
      <c r="D35" s="245" t="s">
        <v>627</v>
      </c>
      <c r="E35" s="243"/>
      <c r="F35" s="243"/>
    </row>
    <row r="36" spans="1:9" s="246" customFormat="1" x14ac:dyDescent="0.2">
      <c r="A36" s="244" t="s">
        <v>965</v>
      </c>
      <c r="B36" s="491" t="s">
        <v>970</v>
      </c>
      <c r="C36" s="492">
        <v>1</v>
      </c>
      <c r="D36" s="245" t="s">
        <v>627</v>
      </c>
      <c r="E36" s="243"/>
      <c r="F36" s="243"/>
    </row>
    <row r="37" spans="1:9" s="246" customFormat="1" x14ac:dyDescent="0.2">
      <c r="A37" s="244" t="s">
        <v>965</v>
      </c>
      <c r="B37" s="491" t="s">
        <v>971</v>
      </c>
      <c r="C37" s="492">
        <v>1</v>
      </c>
      <c r="D37" s="245" t="s">
        <v>627</v>
      </c>
      <c r="E37" s="243"/>
      <c r="F37" s="243"/>
    </row>
    <row r="38" spans="1:9" s="246" customFormat="1" x14ac:dyDescent="0.2">
      <c r="A38" s="244" t="s">
        <v>965</v>
      </c>
      <c r="B38" s="247" t="s">
        <v>972</v>
      </c>
      <c r="C38" s="245">
        <v>2</v>
      </c>
      <c r="D38" s="245" t="s">
        <v>627</v>
      </c>
      <c r="E38" s="243"/>
      <c r="F38" s="243"/>
    </row>
    <row r="39" spans="1:9" s="246" customFormat="1" x14ac:dyDescent="0.2">
      <c r="A39" s="244" t="s">
        <v>965</v>
      </c>
      <c r="B39" s="247" t="s">
        <v>973</v>
      </c>
      <c r="C39" s="245">
        <v>14</v>
      </c>
      <c r="D39" s="245" t="s">
        <v>627</v>
      </c>
      <c r="E39" s="243"/>
      <c r="F39" s="243"/>
    </row>
    <row r="40" spans="1:9" s="246" customFormat="1" x14ac:dyDescent="0.2">
      <c r="A40" s="244" t="s">
        <v>965</v>
      </c>
      <c r="B40" s="247" t="s">
        <v>974</v>
      </c>
      <c r="C40" s="245">
        <v>2</v>
      </c>
      <c r="D40" s="245" t="s">
        <v>627</v>
      </c>
      <c r="E40" s="243"/>
      <c r="F40" s="243"/>
    </row>
    <row r="41" spans="1:9" s="246" customFormat="1" x14ac:dyDescent="0.2">
      <c r="A41" s="244" t="s">
        <v>965</v>
      </c>
      <c r="B41" s="247" t="s">
        <v>975</v>
      </c>
      <c r="C41" s="245">
        <v>12</v>
      </c>
      <c r="D41" s="245" t="s">
        <v>627</v>
      </c>
      <c r="E41" s="243"/>
      <c r="F41" s="243"/>
    </row>
    <row r="42" spans="1:9" s="246" customFormat="1" x14ac:dyDescent="0.2">
      <c r="A42" s="244" t="s">
        <v>965</v>
      </c>
      <c r="B42" s="493" t="s">
        <v>976</v>
      </c>
      <c r="C42" s="245">
        <v>1</v>
      </c>
      <c r="D42" s="245" t="s">
        <v>627</v>
      </c>
      <c r="E42" s="243"/>
      <c r="F42" s="243"/>
    </row>
    <row r="43" spans="1:9" s="246" customFormat="1" x14ac:dyDescent="0.2">
      <c r="A43" s="494" t="s">
        <v>965</v>
      </c>
      <c r="B43" s="495" t="s">
        <v>977</v>
      </c>
      <c r="C43" s="496">
        <v>1</v>
      </c>
      <c r="D43" s="496" t="s">
        <v>627</v>
      </c>
      <c r="E43" s="243"/>
      <c r="F43" s="243"/>
      <c r="G43" s="497"/>
    </row>
    <row r="44" spans="1:9" s="246" customFormat="1" x14ac:dyDescent="0.2">
      <c r="A44" s="494" t="s">
        <v>965</v>
      </c>
      <c r="B44" s="495" t="s">
        <v>978</v>
      </c>
      <c r="C44" s="496">
        <v>1</v>
      </c>
      <c r="D44" s="496" t="s">
        <v>627</v>
      </c>
      <c r="E44" s="243"/>
      <c r="F44" s="243"/>
      <c r="G44" s="497"/>
    </row>
    <row r="45" spans="1:9" s="246" customFormat="1" x14ac:dyDescent="0.2">
      <c r="A45" s="494" t="s">
        <v>965</v>
      </c>
      <c r="B45" s="495" t="s">
        <v>979</v>
      </c>
      <c r="C45" s="496">
        <v>1</v>
      </c>
      <c r="D45" s="496" t="s">
        <v>627</v>
      </c>
      <c r="E45" s="243"/>
      <c r="F45" s="243"/>
      <c r="G45" s="497"/>
    </row>
    <row r="46" spans="1:9" s="246" customFormat="1" x14ac:dyDescent="0.2">
      <c r="A46" s="494" t="s">
        <v>965</v>
      </c>
      <c r="B46" s="495" t="s">
        <v>980</v>
      </c>
      <c r="C46" s="496">
        <v>1</v>
      </c>
      <c r="D46" s="496" t="s">
        <v>627</v>
      </c>
      <c r="E46" s="243"/>
      <c r="F46" s="243"/>
      <c r="G46" s="497"/>
    </row>
    <row r="47" spans="1:9" s="246" customFormat="1" x14ac:dyDescent="0.2">
      <c r="A47" s="494" t="s">
        <v>965</v>
      </c>
      <c r="B47" s="495" t="s">
        <v>981</v>
      </c>
      <c r="C47" s="496">
        <v>1</v>
      </c>
      <c r="D47" s="496" t="s">
        <v>627</v>
      </c>
      <c r="E47" s="243"/>
      <c r="F47" s="243"/>
      <c r="G47" s="497"/>
    </row>
    <row r="48" spans="1:9" s="246" customFormat="1" x14ac:dyDescent="0.2">
      <c r="A48" s="244" t="s">
        <v>965</v>
      </c>
      <c r="B48" s="491" t="s">
        <v>982</v>
      </c>
      <c r="C48" s="245">
        <v>10</v>
      </c>
      <c r="D48" s="245" t="s">
        <v>627</v>
      </c>
      <c r="E48" s="243"/>
      <c r="F48" s="243"/>
    </row>
    <row r="49" spans="1:12" s="246" customFormat="1" x14ac:dyDescent="0.2">
      <c r="A49" s="244" t="s">
        <v>965</v>
      </c>
      <c r="B49" s="491" t="s">
        <v>983</v>
      </c>
      <c r="C49" s="245">
        <v>10</v>
      </c>
      <c r="D49" s="245" t="s">
        <v>627</v>
      </c>
      <c r="E49" s="243"/>
      <c r="F49" s="243"/>
    </row>
    <row r="50" spans="1:12" s="246" customFormat="1" ht="25.5" x14ac:dyDescent="0.2">
      <c r="A50" s="498" t="s">
        <v>965</v>
      </c>
      <c r="B50" s="499" t="s">
        <v>984</v>
      </c>
      <c r="C50" s="500">
        <v>32</v>
      </c>
      <c r="D50" s="500" t="s">
        <v>627</v>
      </c>
      <c r="E50" s="243"/>
      <c r="F50" s="243"/>
      <c r="G50" s="501"/>
      <c r="H50" s="501"/>
      <c r="I50" s="501"/>
      <c r="J50" s="501"/>
      <c r="K50" s="501"/>
      <c r="L50" s="501"/>
    </row>
    <row r="51" spans="1:12" s="246" customFormat="1" x14ac:dyDescent="0.2">
      <c r="A51" s="498" t="s">
        <v>965</v>
      </c>
      <c r="B51" s="499" t="s">
        <v>985</v>
      </c>
      <c r="C51" s="500">
        <v>8</v>
      </c>
      <c r="D51" s="500" t="s">
        <v>627</v>
      </c>
      <c r="E51" s="243"/>
      <c r="F51" s="243"/>
      <c r="G51" s="501"/>
      <c r="H51" s="501"/>
      <c r="I51" s="501"/>
      <c r="J51" s="501"/>
      <c r="K51" s="501"/>
      <c r="L51" s="501"/>
    </row>
    <row r="52" spans="1:12" s="246" customFormat="1" x14ac:dyDescent="0.2">
      <c r="A52" s="498" t="s">
        <v>965</v>
      </c>
      <c r="B52" s="499" t="s">
        <v>986</v>
      </c>
      <c r="C52" s="500">
        <v>8</v>
      </c>
      <c r="D52" s="500" t="s">
        <v>627</v>
      </c>
      <c r="E52" s="243"/>
      <c r="F52" s="243"/>
      <c r="G52" s="501"/>
      <c r="H52" s="501"/>
      <c r="I52" s="501"/>
      <c r="J52" s="501"/>
      <c r="K52" s="501"/>
      <c r="L52" s="501"/>
    </row>
    <row r="53" spans="1:12" s="246" customFormat="1" x14ac:dyDescent="0.2">
      <c r="A53" s="502" t="s">
        <v>965</v>
      </c>
      <c r="B53" s="503" t="s">
        <v>987</v>
      </c>
      <c r="C53" s="504">
        <v>12</v>
      </c>
      <c r="D53" s="504" t="s">
        <v>627</v>
      </c>
      <c r="E53" s="243"/>
      <c r="F53" s="243"/>
      <c r="G53" s="505"/>
      <c r="H53" s="505"/>
      <c r="I53" s="505"/>
      <c r="J53" s="505"/>
      <c r="K53" s="505"/>
      <c r="L53" s="505"/>
    </row>
    <row r="54" spans="1:12" s="246" customFormat="1" x14ac:dyDescent="0.2">
      <c r="A54" s="502" t="s">
        <v>965</v>
      </c>
      <c r="B54" s="503" t="s">
        <v>988</v>
      </c>
      <c r="C54" s="504">
        <v>12</v>
      </c>
      <c r="D54" s="504" t="s">
        <v>627</v>
      </c>
      <c r="E54" s="243"/>
      <c r="F54" s="243"/>
      <c r="G54" s="505"/>
      <c r="H54" s="505"/>
      <c r="I54" s="505"/>
      <c r="J54" s="505"/>
      <c r="K54" s="505"/>
      <c r="L54" s="505"/>
    </row>
    <row r="55" spans="1:12" s="246" customFormat="1" x14ac:dyDescent="0.2">
      <c r="A55" s="244" t="s">
        <v>965</v>
      </c>
      <c r="B55" s="506" t="s">
        <v>989</v>
      </c>
      <c r="C55" s="504">
        <v>1</v>
      </c>
      <c r="D55" s="245" t="s">
        <v>627</v>
      </c>
      <c r="E55" s="243"/>
      <c r="F55" s="243"/>
      <c r="G55" s="505"/>
    </row>
    <row r="56" spans="1:12" s="249" customFormat="1" ht="127.5" x14ac:dyDescent="0.2">
      <c r="A56" s="244" t="s">
        <v>965</v>
      </c>
      <c r="B56" s="491" t="s">
        <v>990</v>
      </c>
      <c r="C56" s="492">
        <v>1</v>
      </c>
      <c r="D56" s="245" t="s">
        <v>627</v>
      </c>
      <c r="E56" s="248"/>
      <c r="F56" s="243"/>
    </row>
    <row r="57" spans="1:12" s="249" customFormat="1" ht="25.5" x14ac:dyDescent="0.2">
      <c r="A57" s="244" t="s">
        <v>965</v>
      </c>
      <c r="B57" s="491" t="s">
        <v>991</v>
      </c>
      <c r="C57" s="492">
        <v>1</v>
      </c>
      <c r="D57" s="245" t="s">
        <v>627</v>
      </c>
      <c r="E57" s="248"/>
      <c r="F57" s="243"/>
    </row>
    <row r="58" spans="1:12" s="249" customFormat="1" ht="25.5" x14ac:dyDescent="0.2">
      <c r="A58" s="244" t="s">
        <v>965</v>
      </c>
      <c r="B58" s="491" t="s">
        <v>992</v>
      </c>
      <c r="C58" s="492">
        <v>1</v>
      </c>
      <c r="D58" s="245" t="s">
        <v>627</v>
      </c>
      <c r="E58" s="248"/>
      <c r="F58" s="243"/>
    </row>
    <row r="59" spans="1:12" s="249" customFormat="1" ht="14.25" x14ac:dyDescent="0.2">
      <c r="A59" s="244" t="s">
        <v>965</v>
      </c>
      <c r="B59" s="491" t="s">
        <v>993</v>
      </c>
      <c r="C59" s="492">
        <v>2</v>
      </c>
      <c r="D59" s="245" t="s">
        <v>627</v>
      </c>
      <c r="E59" s="248"/>
      <c r="F59" s="243"/>
    </row>
    <row r="60" spans="1:12" s="249" customFormat="1" ht="14.25" x14ac:dyDescent="0.2">
      <c r="A60" s="244" t="s">
        <v>965</v>
      </c>
      <c r="B60" s="491" t="s">
        <v>994</v>
      </c>
      <c r="C60" s="492">
        <v>1</v>
      </c>
      <c r="D60" s="245" t="s">
        <v>627</v>
      </c>
      <c r="E60" s="248"/>
      <c r="F60" s="243"/>
    </row>
    <row r="61" spans="1:12" s="249" customFormat="1" ht="14.25" x14ac:dyDescent="0.2">
      <c r="A61" s="244" t="s">
        <v>965</v>
      </c>
      <c r="B61" s="491" t="s">
        <v>995</v>
      </c>
      <c r="C61" s="492">
        <v>1</v>
      </c>
      <c r="D61" s="245" t="s">
        <v>627</v>
      </c>
      <c r="E61" s="248"/>
      <c r="F61" s="243"/>
    </row>
    <row r="62" spans="1:12" s="246" customFormat="1" ht="25.5" x14ac:dyDescent="0.2">
      <c r="A62" s="244" t="s">
        <v>965</v>
      </c>
      <c r="B62" s="491" t="s">
        <v>996</v>
      </c>
      <c r="C62" s="245">
        <v>1</v>
      </c>
      <c r="D62" s="245" t="s">
        <v>731</v>
      </c>
      <c r="E62" s="243"/>
      <c r="F62" s="243"/>
    </row>
    <row r="63" spans="1:12" s="246" customFormat="1" x14ac:dyDescent="0.2">
      <c r="A63" s="244"/>
      <c r="B63" s="250"/>
      <c r="C63" s="251"/>
      <c r="D63" s="251"/>
      <c r="E63" s="267"/>
      <c r="F63" s="507"/>
    </row>
    <row r="64" spans="1:12" s="246" customFormat="1" ht="13.5" thickBot="1" x14ac:dyDescent="0.25">
      <c r="A64" s="244"/>
      <c r="B64" s="252" t="s">
        <v>997</v>
      </c>
      <c r="C64" s="253"/>
      <c r="D64" s="253"/>
      <c r="E64" s="262"/>
      <c r="F64" s="263"/>
    </row>
    <row r="65" spans="1:9" s="246" customFormat="1" x14ac:dyDescent="0.2">
      <c r="A65" s="254"/>
      <c r="B65" s="240"/>
      <c r="C65" s="245"/>
      <c r="D65" s="245"/>
      <c r="E65" s="243"/>
      <c r="F65" s="256"/>
      <c r="I65" s="255"/>
    </row>
    <row r="66" spans="1:9" s="246" customFormat="1" x14ac:dyDescent="0.2">
      <c r="A66" s="254"/>
      <c r="B66" s="240"/>
      <c r="C66" s="245"/>
      <c r="D66" s="245"/>
      <c r="E66" s="243"/>
      <c r="F66" s="256"/>
      <c r="I66" s="255"/>
    </row>
    <row r="67" spans="1:9" s="246" customFormat="1" x14ac:dyDescent="0.2">
      <c r="A67" s="237" t="s">
        <v>998</v>
      </c>
      <c r="B67" s="238" t="s">
        <v>999</v>
      </c>
      <c r="C67" s="245"/>
      <c r="D67" s="245"/>
      <c r="E67" s="243"/>
      <c r="F67" s="256"/>
    </row>
    <row r="68" spans="1:9" s="246" customFormat="1" x14ac:dyDescent="0.2">
      <c r="A68" s="254"/>
      <c r="B68" s="240"/>
      <c r="C68" s="245"/>
      <c r="D68" s="245"/>
      <c r="E68" s="243"/>
      <c r="F68" s="256"/>
    </row>
    <row r="69" spans="1:9" s="246" customFormat="1" x14ac:dyDescent="0.2">
      <c r="A69" s="254" t="s">
        <v>965</v>
      </c>
      <c r="B69" s="240" t="s">
        <v>1000</v>
      </c>
      <c r="C69" s="245">
        <v>60</v>
      </c>
      <c r="D69" s="245" t="s">
        <v>832</v>
      </c>
      <c r="E69" s="256"/>
      <c r="F69" s="256"/>
    </row>
    <row r="70" spans="1:9" s="246" customFormat="1" x14ac:dyDescent="0.2">
      <c r="A70" s="254" t="s">
        <v>965</v>
      </c>
      <c r="B70" s="240" t="s">
        <v>1001</v>
      </c>
      <c r="C70" s="245">
        <v>120</v>
      </c>
      <c r="D70" s="245" t="s">
        <v>832</v>
      </c>
      <c r="E70" s="256"/>
      <c r="F70" s="256"/>
    </row>
    <row r="71" spans="1:9" s="246" customFormat="1" x14ac:dyDescent="0.2">
      <c r="A71" s="257" t="s">
        <v>965</v>
      </c>
      <c r="B71" s="258" t="s">
        <v>1002</v>
      </c>
      <c r="C71" s="245">
        <v>15</v>
      </c>
      <c r="D71" s="245" t="s">
        <v>832</v>
      </c>
      <c r="E71" s="243"/>
      <c r="F71" s="243"/>
    </row>
    <row r="72" spans="1:9" s="246" customFormat="1" x14ac:dyDescent="0.2">
      <c r="A72" s="257" t="s">
        <v>965</v>
      </c>
      <c r="B72" s="258" t="s">
        <v>1003</v>
      </c>
      <c r="C72" s="245">
        <v>70</v>
      </c>
      <c r="D72" s="245" t="s">
        <v>832</v>
      </c>
      <c r="E72" s="243"/>
      <c r="F72" s="243"/>
    </row>
    <row r="73" spans="1:9" s="246" customFormat="1" x14ac:dyDescent="0.2">
      <c r="A73" s="257" t="s">
        <v>965</v>
      </c>
      <c r="B73" s="258" t="s">
        <v>1004</v>
      </c>
      <c r="C73" s="245">
        <v>70</v>
      </c>
      <c r="D73" s="245" t="s">
        <v>832</v>
      </c>
      <c r="E73" s="243"/>
      <c r="F73" s="243"/>
    </row>
    <row r="74" spans="1:9" s="246" customFormat="1" x14ac:dyDescent="0.2">
      <c r="A74" s="257" t="s">
        <v>965</v>
      </c>
      <c r="B74" s="258" t="s">
        <v>1005</v>
      </c>
      <c r="C74" s="245">
        <v>70</v>
      </c>
      <c r="D74" s="245" t="s">
        <v>832</v>
      </c>
      <c r="E74" s="243"/>
      <c r="F74" s="243"/>
    </row>
    <row r="75" spans="1:9" s="246" customFormat="1" x14ac:dyDescent="0.2">
      <c r="A75" s="257" t="s">
        <v>965</v>
      </c>
      <c r="B75" s="258" t="s">
        <v>1006</v>
      </c>
      <c r="C75" s="245">
        <v>30</v>
      </c>
      <c r="D75" s="245" t="s">
        <v>832</v>
      </c>
      <c r="E75" s="243"/>
      <c r="F75" s="243"/>
    </row>
    <row r="76" spans="1:9" s="246" customFormat="1" x14ac:dyDescent="0.2">
      <c r="A76" s="254" t="s">
        <v>965</v>
      </c>
      <c r="B76" s="240" t="s">
        <v>1007</v>
      </c>
      <c r="C76" s="245">
        <v>15</v>
      </c>
      <c r="D76" s="245" t="s">
        <v>832</v>
      </c>
      <c r="E76" s="243"/>
      <c r="F76" s="243"/>
    </row>
    <row r="77" spans="1:9" s="246" customFormat="1" x14ac:dyDescent="0.2">
      <c r="A77" s="254" t="s">
        <v>965</v>
      </c>
      <c r="B77" s="240" t="s">
        <v>1008</v>
      </c>
      <c r="C77" s="245">
        <v>1</v>
      </c>
      <c r="D77" s="245" t="s">
        <v>627</v>
      </c>
      <c r="E77" s="243"/>
      <c r="F77" s="243"/>
    </row>
    <row r="78" spans="1:9" s="246" customFormat="1" ht="25.5" x14ac:dyDescent="0.2">
      <c r="A78" s="254" t="s">
        <v>965</v>
      </c>
      <c r="B78" s="240" t="s">
        <v>1009</v>
      </c>
      <c r="C78" s="245">
        <v>5</v>
      </c>
      <c r="D78" s="245" t="s">
        <v>627</v>
      </c>
      <c r="E78" s="243"/>
      <c r="F78" s="243"/>
    </row>
    <row r="79" spans="1:9" s="246" customFormat="1" ht="63.75" x14ac:dyDescent="0.2">
      <c r="A79" s="254" t="s">
        <v>1010</v>
      </c>
      <c r="B79" s="240" t="s">
        <v>1011</v>
      </c>
      <c r="C79" s="245">
        <v>3</v>
      </c>
      <c r="D79" s="245" t="s">
        <v>627</v>
      </c>
      <c r="E79" s="243"/>
      <c r="F79" s="243"/>
    </row>
    <row r="80" spans="1:9" s="246" customFormat="1" ht="51" x14ac:dyDescent="0.2">
      <c r="A80" s="254" t="s">
        <v>965</v>
      </c>
      <c r="B80" s="240" t="s">
        <v>1012</v>
      </c>
      <c r="C80" s="245">
        <v>2</v>
      </c>
      <c r="D80" s="245" t="s">
        <v>627</v>
      </c>
      <c r="E80" s="243"/>
      <c r="F80" s="243"/>
    </row>
    <row r="81" spans="1:12" s="246" customFormat="1" x14ac:dyDescent="0.2">
      <c r="A81" s="254" t="s">
        <v>965</v>
      </c>
      <c r="B81" s="240" t="s">
        <v>1013</v>
      </c>
      <c r="C81" s="245">
        <v>2</v>
      </c>
      <c r="D81" s="245" t="s">
        <v>627</v>
      </c>
      <c r="E81" s="243"/>
      <c r="F81" s="243"/>
    </row>
    <row r="82" spans="1:12" s="246" customFormat="1" ht="25.5" x14ac:dyDescent="0.2">
      <c r="A82" s="254" t="s">
        <v>965</v>
      </c>
      <c r="B82" s="240" t="s">
        <v>1014</v>
      </c>
      <c r="C82" s="245">
        <v>2</v>
      </c>
      <c r="D82" s="245" t="s">
        <v>627</v>
      </c>
      <c r="E82" s="243"/>
      <c r="F82" s="243"/>
    </row>
    <row r="83" spans="1:12" s="246" customFormat="1" ht="25.5" x14ac:dyDescent="0.2">
      <c r="A83" s="508" t="s">
        <v>965</v>
      </c>
      <c r="B83" s="509" t="s">
        <v>1015</v>
      </c>
      <c r="C83" s="510">
        <v>25</v>
      </c>
      <c r="D83" s="510" t="s">
        <v>832</v>
      </c>
      <c r="E83" s="511"/>
      <c r="F83" s="243"/>
    </row>
    <row r="84" spans="1:12" s="246" customFormat="1" x14ac:dyDescent="0.2">
      <c r="A84" s="508" t="s">
        <v>965</v>
      </c>
      <c r="B84" s="509" t="s">
        <v>1016</v>
      </c>
      <c r="C84" s="510">
        <v>45</v>
      </c>
      <c r="D84" s="510" t="s">
        <v>280</v>
      </c>
      <c r="E84" s="511"/>
      <c r="F84" s="243"/>
    </row>
    <row r="85" spans="1:12" s="246" customFormat="1" x14ac:dyDescent="0.2">
      <c r="A85" s="257"/>
      <c r="B85" s="258"/>
      <c r="C85" s="245"/>
      <c r="D85" s="245"/>
      <c r="E85" s="243"/>
      <c r="F85" s="243"/>
    </row>
    <row r="86" spans="1:12" s="246" customFormat="1" x14ac:dyDescent="0.2">
      <c r="A86" s="257" t="s">
        <v>965</v>
      </c>
      <c r="B86" s="258" t="s">
        <v>1017</v>
      </c>
      <c r="C86" s="245">
        <v>5</v>
      </c>
      <c r="D86" s="245" t="s">
        <v>627</v>
      </c>
      <c r="E86" s="243"/>
      <c r="F86" s="243"/>
    </row>
    <row r="87" spans="1:12" s="246" customFormat="1" x14ac:dyDescent="0.2">
      <c r="A87" s="257" t="s">
        <v>965</v>
      </c>
      <c r="B87" s="258" t="s">
        <v>1018</v>
      </c>
      <c r="C87" s="245">
        <v>2</v>
      </c>
      <c r="D87" s="245" t="s">
        <v>627</v>
      </c>
      <c r="E87" s="243"/>
      <c r="F87" s="243"/>
    </row>
    <row r="88" spans="1:12" s="246" customFormat="1" x14ac:dyDescent="0.2">
      <c r="A88" s="257" t="s">
        <v>965</v>
      </c>
      <c r="B88" s="258" t="s">
        <v>1019</v>
      </c>
      <c r="C88" s="245">
        <v>2</v>
      </c>
      <c r="D88" s="245" t="s">
        <v>627</v>
      </c>
      <c r="E88" s="243"/>
      <c r="F88" s="243"/>
    </row>
    <row r="89" spans="1:12" s="246" customFormat="1" x14ac:dyDescent="0.2">
      <c r="A89" s="257" t="s">
        <v>965</v>
      </c>
      <c r="B89" s="240" t="s">
        <v>1020</v>
      </c>
      <c r="C89" s="245">
        <v>5</v>
      </c>
      <c r="D89" s="245" t="s">
        <v>627</v>
      </c>
      <c r="E89" s="243"/>
      <c r="F89" s="243"/>
    </row>
    <row r="90" spans="1:12" s="246" customFormat="1" x14ac:dyDescent="0.2">
      <c r="A90" s="257" t="s">
        <v>965</v>
      </c>
      <c r="B90" s="240" t="s">
        <v>1021</v>
      </c>
      <c r="C90" s="245">
        <v>4</v>
      </c>
      <c r="D90" s="245" t="s">
        <v>627</v>
      </c>
      <c r="E90" s="243"/>
      <c r="F90" s="243"/>
    </row>
    <row r="91" spans="1:12" s="246" customFormat="1" x14ac:dyDescent="0.2">
      <c r="A91" s="257" t="s">
        <v>965</v>
      </c>
      <c r="B91" s="240" t="s">
        <v>1022</v>
      </c>
      <c r="C91" s="245">
        <v>90</v>
      </c>
      <c r="D91" s="245" t="s">
        <v>832</v>
      </c>
      <c r="E91" s="243"/>
      <c r="F91" s="243"/>
    </row>
    <row r="92" spans="1:12" s="246" customFormat="1" x14ac:dyDescent="0.2">
      <c r="A92" s="512" t="s">
        <v>965</v>
      </c>
      <c r="B92" s="513" t="s">
        <v>1023</v>
      </c>
      <c r="C92" s="514">
        <v>20</v>
      </c>
      <c r="D92" s="514" t="s">
        <v>627</v>
      </c>
      <c r="E92" s="243"/>
      <c r="F92" s="243"/>
      <c r="G92" s="515"/>
      <c r="H92" s="515"/>
      <c r="I92" s="515"/>
      <c r="J92" s="513"/>
      <c r="K92" s="516"/>
      <c r="L92" s="516"/>
    </row>
    <row r="93" spans="1:12" s="246" customFormat="1" x14ac:dyDescent="0.2">
      <c r="A93" s="259" t="s">
        <v>965</v>
      </c>
      <c r="B93" s="240" t="s">
        <v>1024</v>
      </c>
      <c r="C93" s="239">
        <v>1</v>
      </c>
      <c r="D93" s="239" t="s">
        <v>627</v>
      </c>
      <c r="E93" s="243"/>
      <c r="F93" s="243"/>
      <c r="G93" s="515"/>
      <c r="H93" s="515"/>
      <c r="I93" s="515"/>
      <c r="J93" s="513"/>
      <c r="K93" s="516"/>
      <c r="L93" s="516"/>
    </row>
    <row r="94" spans="1:12" s="246" customFormat="1" x14ac:dyDescent="0.2">
      <c r="A94" s="259" t="s">
        <v>965</v>
      </c>
      <c r="B94" s="240" t="s">
        <v>1025</v>
      </c>
      <c r="C94" s="239">
        <v>80</v>
      </c>
      <c r="D94" s="239" t="s">
        <v>832</v>
      </c>
      <c r="E94" s="243"/>
      <c r="F94" s="243"/>
    </row>
    <row r="95" spans="1:12" s="246" customFormat="1" x14ac:dyDescent="0.2">
      <c r="A95" s="259" t="s">
        <v>965</v>
      </c>
      <c r="B95" s="240" t="s">
        <v>1026</v>
      </c>
      <c r="C95" s="239">
        <v>8</v>
      </c>
      <c r="D95" s="239" t="s">
        <v>627</v>
      </c>
      <c r="E95" s="243"/>
      <c r="F95" s="243"/>
      <c r="G95" s="515"/>
      <c r="H95" s="515"/>
      <c r="I95" s="515"/>
      <c r="J95" s="513"/>
      <c r="K95" s="516"/>
      <c r="L95" s="516"/>
    </row>
    <row r="96" spans="1:12" s="246" customFormat="1" x14ac:dyDescent="0.2">
      <c r="A96" s="512"/>
      <c r="B96" s="517"/>
      <c r="C96" s="517"/>
      <c r="D96" s="517"/>
      <c r="E96" s="267"/>
      <c r="F96" s="267"/>
      <c r="G96" s="515"/>
      <c r="H96" s="515"/>
      <c r="I96" s="515"/>
      <c r="J96" s="513"/>
      <c r="K96" s="516"/>
      <c r="L96" s="516"/>
    </row>
    <row r="97" spans="1:12" s="246" customFormat="1" ht="13.5" thickBot="1" x14ac:dyDescent="0.25">
      <c r="A97" s="257"/>
      <c r="B97" s="260" t="s">
        <v>1027</v>
      </c>
      <c r="C97" s="261"/>
      <c r="D97" s="261"/>
      <c r="E97" s="262"/>
      <c r="F97" s="263"/>
    </row>
    <row r="98" spans="1:12" s="246" customFormat="1" x14ac:dyDescent="0.2">
      <c r="A98" s="257"/>
      <c r="B98" s="240"/>
      <c r="C98" s="245"/>
      <c r="D98" s="245"/>
      <c r="E98" s="243"/>
      <c r="F98" s="256"/>
    </row>
    <row r="99" spans="1:12" s="246" customFormat="1" x14ac:dyDescent="0.2">
      <c r="A99" s="257"/>
      <c r="B99" s="240"/>
      <c r="C99" s="245"/>
      <c r="D99" s="245"/>
      <c r="E99" s="243"/>
      <c r="F99" s="256"/>
    </row>
    <row r="100" spans="1:12" s="246" customFormat="1" x14ac:dyDescent="0.2">
      <c r="A100" s="264" t="s">
        <v>1028</v>
      </c>
      <c r="B100" s="265" t="s">
        <v>1029</v>
      </c>
      <c r="C100" s="518"/>
      <c r="D100" s="518"/>
      <c r="E100" s="243"/>
      <c r="F100" s="519"/>
      <c r="G100" s="520"/>
      <c r="H100" s="520"/>
      <c r="I100" s="521"/>
      <c r="J100" s="522"/>
      <c r="K100" s="523"/>
      <c r="L100" s="523"/>
    </row>
    <row r="101" spans="1:12" s="246" customFormat="1" x14ac:dyDescent="0.2">
      <c r="A101" s="524"/>
      <c r="B101" s="523"/>
      <c r="C101" s="518"/>
      <c r="D101" s="518"/>
      <c r="E101" s="243"/>
      <c r="F101" s="519"/>
      <c r="G101" s="520"/>
      <c r="H101" s="520"/>
      <c r="I101" s="521"/>
      <c r="J101" s="522"/>
      <c r="K101" s="523"/>
      <c r="L101" s="523"/>
    </row>
    <row r="102" spans="1:12" s="246" customFormat="1" x14ac:dyDescent="0.2">
      <c r="A102" s="524" t="s">
        <v>965</v>
      </c>
      <c r="B102" s="523" t="s">
        <v>1030</v>
      </c>
      <c r="C102" s="518">
        <v>1</v>
      </c>
      <c r="D102" s="518" t="s">
        <v>731</v>
      </c>
      <c r="E102" s="243"/>
      <c r="F102" s="243"/>
      <c r="G102" s="520"/>
      <c r="H102" s="520"/>
      <c r="I102" s="521"/>
      <c r="J102" s="522"/>
      <c r="K102" s="523"/>
      <c r="L102" s="523"/>
    </row>
    <row r="103" spans="1:12" s="246" customFormat="1" ht="25.5" x14ac:dyDescent="0.2">
      <c r="A103" s="524" t="s">
        <v>965</v>
      </c>
      <c r="B103" s="523" t="s">
        <v>1031</v>
      </c>
      <c r="C103" s="518">
        <v>1</v>
      </c>
      <c r="D103" s="518" t="s">
        <v>731</v>
      </c>
      <c r="E103" s="243"/>
      <c r="F103" s="243"/>
      <c r="G103" s="520"/>
      <c r="H103" s="520"/>
      <c r="I103" s="521"/>
      <c r="J103" s="522"/>
      <c r="K103" s="523"/>
      <c r="L103" s="523"/>
    </row>
    <row r="104" spans="1:12" s="246" customFormat="1" x14ac:dyDescent="0.2">
      <c r="A104" s="524" t="s">
        <v>965</v>
      </c>
      <c r="B104" s="523" t="s">
        <v>1032</v>
      </c>
      <c r="C104" s="518">
        <v>1</v>
      </c>
      <c r="D104" s="518" t="s">
        <v>731</v>
      </c>
      <c r="E104" s="243"/>
      <c r="F104" s="243"/>
      <c r="G104" s="520"/>
      <c r="H104" s="520"/>
      <c r="I104" s="521"/>
      <c r="J104" s="522"/>
      <c r="K104" s="523"/>
      <c r="L104" s="523"/>
    </row>
    <row r="105" spans="1:12" s="246" customFormat="1" x14ac:dyDescent="0.2">
      <c r="A105" s="524" t="s">
        <v>965</v>
      </c>
      <c r="B105" s="523" t="s">
        <v>1033</v>
      </c>
      <c r="C105" s="518">
        <v>1</v>
      </c>
      <c r="D105" s="518" t="s">
        <v>731</v>
      </c>
      <c r="E105" s="243"/>
      <c r="F105" s="243"/>
      <c r="G105" s="520"/>
      <c r="H105" s="520"/>
      <c r="I105" s="521"/>
      <c r="J105" s="522"/>
      <c r="K105" s="523"/>
      <c r="L105" s="523"/>
    </row>
    <row r="106" spans="1:12" s="246" customFormat="1" x14ac:dyDescent="0.2">
      <c r="A106" s="524"/>
      <c r="B106" s="266"/>
      <c r="C106" s="266"/>
      <c r="D106" s="266"/>
      <c r="E106" s="267"/>
      <c r="F106" s="268"/>
      <c r="G106" s="520"/>
      <c r="H106" s="520"/>
      <c r="I106" s="521"/>
      <c r="J106" s="522"/>
      <c r="K106" s="523"/>
      <c r="L106" s="523"/>
    </row>
    <row r="107" spans="1:12" s="246" customFormat="1" ht="13.5" thickBot="1" x14ac:dyDescent="0.25">
      <c r="A107" s="524"/>
      <c r="B107" s="269" t="s">
        <v>1034</v>
      </c>
      <c r="C107" s="269"/>
      <c r="D107" s="269"/>
      <c r="E107" s="262"/>
      <c r="F107" s="270"/>
      <c r="G107" s="520"/>
      <c r="H107" s="520"/>
      <c r="I107" s="521"/>
      <c r="J107" s="522"/>
      <c r="K107" s="523"/>
      <c r="L107" s="523"/>
    </row>
    <row r="108" spans="1:12" s="246" customFormat="1" x14ac:dyDescent="0.2">
      <c r="A108" s="257"/>
      <c r="B108" s="240"/>
      <c r="C108" s="245"/>
      <c r="D108" s="245"/>
      <c r="E108" s="243"/>
      <c r="F108" s="256"/>
    </row>
    <row r="109" spans="1:12" s="246" customFormat="1" x14ac:dyDescent="0.2">
      <c r="A109" s="257"/>
      <c r="B109" s="240"/>
      <c r="C109" s="245"/>
      <c r="D109" s="245"/>
      <c r="E109" s="243"/>
      <c r="F109" s="256"/>
    </row>
    <row r="110" spans="1:12" s="246" customFormat="1" x14ac:dyDescent="0.2">
      <c r="A110" s="264" t="s">
        <v>1035</v>
      </c>
      <c r="B110" s="265" t="s">
        <v>1036</v>
      </c>
      <c r="C110" s="245"/>
      <c r="D110" s="245"/>
      <c r="E110" s="243"/>
      <c r="F110" s="256"/>
    </row>
    <row r="111" spans="1:12" s="246" customFormat="1" x14ac:dyDescent="0.2">
      <c r="A111" s="257"/>
      <c r="B111" s="240"/>
      <c r="C111" s="245"/>
      <c r="D111" s="245"/>
      <c r="E111" s="243"/>
      <c r="F111" s="256"/>
    </row>
    <row r="112" spans="1:12" s="246" customFormat="1" ht="25.5" x14ac:dyDescent="0.2">
      <c r="A112" s="525" t="s">
        <v>965</v>
      </c>
      <c r="B112" s="240" t="s">
        <v>1037</v>
      </c>
      <c r="C112" s="245">
        <v>1</v>
      </c>
      <c r="D112" s="245" t="s">
        <v>731</v>
      </c>
      <c r="E112" s="256"/>
      <c r="F112" s="256"/>
    </row>
    <row r="113" spans="1:6" s="246" customFormat="1" x14ac:dyDescent="0.2">
      <c r="A113" s="525"/>
      <c r="B113" s="240"/>
      <c r="C113" s="245"/>
      <c r="D113" s="245"/>
      <c r="E113" s="256"/>
      <c r="F113" s="256"/>
    </row>
    <row r="114" spans="1:6" s="246" customFormat="1" x14ac:dyDescent="0.2">
      <c r="A114" s="525" t="s">
        <v>965</v>
      </c>
      <c r="B114" s="240" t="s">
        <v>1038</v>
      </c>
      <c r="C114" s="245">
        <v>10</v>
      </c>
      <c r="D114" s="245" t="s">
        <v>793</v>
      </c>
      <c r="E114" s="256"/>
      <c r="F114" s="256"/>
    </row>
    <row r="115" spans="1:6" s="246" customFormat="1" x14ac:dyDescent="0.2">
      <c r="A115" s="254"/>
      <c r="B115" s="240"/>
      <c r="C115" s="245"/>
      <c r="D115" s="245"/>
      <c r="E115" s="256"/>
      <c r="F115" s="256"/>
    </row>
    <row r="116" spans="1:6" s="246" customFormat="1" ht="25.5" x14ac:dyDescent="0.2">
      <c r="A116" s="525" t="s">
        <v>965</v>
      </c>
      <c r="B116" s="240" t="s">
        <v>1039</v>
      </c>
      <c r="C116" s="245">
        <v>1</v>
      </c>
      <c r="D116" s="245" t="s">
        <v>731</v>
      </c>
      <c r="E116" s="256"/>
      <c r="F116" s="256"/>
    </row>
    <row r="117" spans="1:6" s="246" customFormat="1" x14ac:dyDescent="0.2">
      <c r="A117" s="254"/>
      <c r="B117" s="240"/>
      <c r="C117" s="245"/>
      <c r="D117" s="245"/>
      <c r="E117" s="256"/>
      <c r="F117" s="256"/>
    </row>
    <row r="118" spans="1:6" s="246" customFormat="1" x14ac:dyDescent="0.2">
      <c r="A118" s="525" t="s">
        <v>965</v>
      </c>
      <c r="B118" s="240" t="s">
        <v>1040</v>
      </c>
      <c r="C118" s="245">
        <v>2</v>
      </c>
      <c r="D118" s="245" t="s">
        <v>793</v>
      </c>
      <c r="E118" s="256"/>
      <c r="F118" s="256"/>
    </row>
    <row r="119" spans="1:6" s="246" customFormat="1" x14ac:dyDescent="0.2">
      <c r="A119" s="254"/>
      <c r="B119" s="240"/>
      <c r="C119" s="245"/>
      <c r="D119" s="245"/>
      <c r="E119" s="256"/>
      <c r="F119" s="256"/>
    </row>
    <row r="120" spans="1:6" s="246" customFormat="1" ht="38.25" x14ac:dyDescent="0.2">
      <c r="A120" s="254" t="s">
        <v>965</v>
      </c>
      <c r="B120" s="258" t="s">
        <v>1041</v>
      </c>
      <c r="C120" s="245">
        <v>1</v>
      </c>
      <c r="D120" s="245" t="s">
        <v>627</v>
      </c>
      <c r="E120" s="243"/>
      <c r="F120" s="243"/>
    </row>
    <row r="121" spans="1:6" s="246" customFormat="1" x14ac:dyDescent="0.2">
      <c r="A121" s="254"/>
      <c r="B121" s="258"/>
      <c r="C121" s="245"/>
      <c r="D121" s="245"/>
      <c r="E121" s="243"/>
      <c r="F121" s="243"/>
    </row>
    <row r="122" spans="1:6" s="246" customFormat="1" x14ac:dyDescent="0.2">
      <c r="A122" s="254" t="s">
        <v>965</v>
      </c>
      <c r="B122" s="258" t="s">
        <v>1042</v>
      </c>
      <c r="C122" s="245">
        <v>1</v>
      </c>
      <c r="D122" s="245" t="s">
        <v>731</v>
      </c>
      <c r="E122" s="243"/>
      <c r="F122" s="243"/>
    </row>
    <row r="123" spans="1:6" s="246" customFormat="1" x14ac:dyDescent="0.2">
      <c r="A123" s="254"/>
      <c r="B123" s="258"/>
      <c r="C123" s="245"/>
      <c r="D123" s="245"/>
      <c r="E123" s="243"/>
      <c r="F123" s="243"/>
    </row>
    <row r="124" spans="1:6" s="246" customFormat="1" x14ac:dyDescent="0.2">
      <c r="A124" s="254" t="s">
        <v>965</v>
      </c>
      <c r="B124" s="258" t="s">
        <v>1043</v>
      </c>
      <c r="C124" s="245">
        <v>1</v>
      </c>
      <c r="D124" s="245" t="s">
        <v>731</v>
      </c>
      <c r="E124" s="243"/>
      <c r="F124" s="243"/>
    </row>
    <row r="125" spans="1:6" s="246" customFormat="1" x14ac:dyDescent="0.2">
      <c r="A125" s="254"/>
      <c r="B125" s="266"/>
      <c r="C125" s="266"/>
      <c r="D125" s="266"/>
      <c r="E125" s="267"/>
      <c r="F125" s="268"/>
    </row>
    <row r="126" spans="1:6" s="246" customFormat="1" ht="13.5" thickBot="1" x14ac:dyDescent="0.25">
      <c r="A126" s="254"/>
      <c r="B126" s="269" t="s">
        <v>1044</v>
      </c>
      <c r="C126" s="269"/>
      <c r="D126" s="269"/>
      <c r="E126" s="262"/>
      <c r="F126" s="270"/>
    </row>
    <row r="127" spans="1:6" s="246" customFormat="1" x14ac:dyDescent="0.2">
      <c r="A127" s="254"/>
      <c r="B127" s="258"/>
      <c r="C127" s="245"/>
      <c r="D127" s="245"/>
      <c r="E127" s="243"/>
      <c r="F127" s="243"/>
    </row>
    <row r="128" spans="1:6" s="246" customFormat="1" x14ac:dyDescent="0.2">
      <c r="A128" s="254"/>
      <c r="B128" s="258"/>
      <c r="C128" s="245"/>
      <c r="D128" s="245"/>
      <c r="E128" s="243"/>
      <c r="F128" s="243"/>
    </row>
    <row r="129" spans="1:6" s="246" customFormat="1" x14ac:dyDescent="0.2">
      <c r="A129" s="264" t="s">
        <v>1045</v>
      </c>
      <c r="B129" s="265" t="s">
        <v>1046</v>
      </c>
      <c r="C129" s="245"/>
      <c r="D129" s="245"/>
      <c r="E129" s="243"/>
      <c r="F129" s="243"/>
    </row>
    <row r="130" spans="1:6" s="246" customFormat="1" x14ac:dyDescent="0.2">
      <c r="A130" s="257"/>
      <c r="B130" s="240"/>
      <c r="C130" s="245"/>
      <c r="D130" s="245"/>
      <c r="E130" s="243"/>
      <c r="F130" s="243"/>
    </row>
    <row r="131" spans="1:6" s="246" customFormat="1" ht="38.25" x14ac:dyDescent="0.2">
      <c r="A131" s="525" t="s">
        <v>965</v>
      </c>
      <c r="B131" s="240" t="s">
        <v>1047</v>
      </c>
      <c r="C131" s="245">
        <v>5</v>
      </c>
      <c r="D131" s="245" t="s">
        <v>689</v>
      </c>
      <c r="E131" s="243"/>
      <c r="F131" s="243"/>
    </row>
    <row r="132" spans="1:6" s="246" customFormat="1" x14ac:dyDescent="0.2">
      <c r="A132" s="254"/>
      <c r="B132" s="266"/>
      <c r="C132" s="266"/>
      <c r="D132" s="266"/>
      <c r="E132" s="267"/>
      <c r="F132" s="268"/>
    </row>
    <row r="133" spans="1:6" s="246" customFormat="1" ht="13.5" thickBot="1" x14ac:dyDescent="0.25">
      <c r="A133" s="254"/>
      <c r="B133" s="269" t="s">
        <v>1048</v>
      </c>
      <c r="C133" s="269"/>
      <c r="D133" s="269"/>
      <c r="E133" s="262"/>
      <c r="F133" s="270"/>
    </row>
    <row r="134" spans="1:6" s="246" customFormat="1" x14ac:dyDescent="0.2">
      <c r="A134" s="254"/>
      <c r="B134" s="258"/>
      <c r="C134" s="245"/>
      <c r="D134" s="245"/>
      <c r="E134" s="243"/>
      <c r="F134" s="243"/>
    </row>
    <row r="135" spans="1:6" s="246" customFormat="1" x14ac:dyDescent="0.2">
      <c r="A135" s="254"/>
      <c r="B135" s="258"/>
      <c r="C135" s="245"/>
      <c r="D135" s="245"/>
      <c r="E135" s="243"/>
      <c r="F135" s="256"/>
    </row>
    <row r="136" spans="1:6" s="246" customFormat="1" x14ac:dyDescent="0.2">
      <c r="A136" s="254"/>
      <c r="B136" s="258"/>
      <c r="C136" s="245"/>
      <c r="D136" s="245"/>
      <c r="E136" s="243"/>
      <c r="F136" s="256"/>
    </row>
    <row r="137" spans="1:6" s="240" customFormat="1" x14ac:dyDescent="0.2">
      <c r="A137" s="254"/>
      <c r="B137" s="258"/>
      <c r="C137" s="239"/>
      <c r="D137" s="239"/>
      <c r="E137" s="243"/>
      <c r="F137" s="243"/>
    </row>
    <row r="138" spans="1:6" s="240" customFormat="1" x14ac:dyDescent="0.2">
      <c r="A138" s="254"/>
      <c r="B138" s="258"/>
      <c r="C138" s="239"/>
      <c r="D138" s="239"/>
      <c r="E138" s="243"/>
      <c r="F138" s="243"/>
    </row>
    <row r="139" spans="1:6" s="240" customFormat="1" x14ac:dyDescent="0.2">
      <c r="A139" s="254"/>
      <c r="B139" s="258"/>
      <c r="C139" s="239"/>
      <c r="D139" s="239"/>
      <c r="E139" s="243"/>
      <c r="F139" s="243"/>
    </row>
    <row r="140" spans="1:6" s="240" customFormat="1" x14ac:dyDescent="0.2">
      <c r="A140" s="254"/>
      <c r="B140" s="258"/>
      <c r="C140" s="239"/>
      <c r="D140" s="239"/>
      <c r="E140" s="243"/>
      <c r="F140" s="243"/>
    </row>
    <row r="141" spans="1:6" s="240" customFormat="1" x14ac:dyDescent="0.2">
      <c r="A141" s="254"/>
      <c r="B141" s="258"/>
      <c r="C141" s="239"/>
      <c r="D141" s="239"/>
      <c r="E141" s="243"/>
      <c r="F141" s="243"/>
    </row>
    <row r="142" spans="1:6" s="240" customFormat="1" x14ac:dyDescent="0.2">
      <c r="A142" s="254"/>
      <c r="B142" s="258"/>
      <c r="C142" s="239"/>
      <c r="D142" s="239"/>
      <c r="E142" s="243"/>
      <c r="F142" s="243"/>
    </row>
    <row r="143" spans="1:6" s="240" customFormat="1" x14ac:dyDescent="0.2">
      <c r="A143" s="254"/>
      <c r="B143" s="258"/>
      <c r="C143" s="239"/>
      <c r="D143" s="239"/>
      <c r="E143" s="243"/>
      <c r="F143" s="243"/>
    </row>
    <row r="144" spans="1:6" s="240" customFormat="1" x14ac:dyDescent="0.2">
      <c r="A144" s="254"/>
      <c r="B144" s="258"/>
      <c r="C144" s="239"/>
      <c r="D144" s="239"/>
      <c r="E144" s="243"/>
      <c r="F144" s="243"/>
    </row>
    <row r="145" spans="2:9" x14ac:dyDescent="0.2">
      <c r="B145" s="258"/>
      <c r="I145" s="240"/>
    </row>
    <row r="146" spans="2:9" x14ac:dyDescent="0.2">
      <c r="B146" s="258"/>
      <c r="I146" s="240"/>
    </row>
    <row r="147" spans="2:9" x14ac:dyDescent="0.2">
      <c r="B147" s="258"/>
      <c r="I147" s="240"/>
    </row>
    <row r="148" spans="2:9" x14ac:dyDescent="0.2">
      <c r="B148" s="258"/>
      <c r="I148" s="240"/>
    </row>
    <row r="149" spans="2:9" x14ac:dyDescent="0.2">
      <c r="B149" s="258"/>
      <c r="I149" s="240"/>
    </row>
    <row r="150" spans="2:9" x14ac:dyDescent="0.2">
      <c r="B150" s="258"/>
      <c r="I150" s="240"/>
    </row>
    <row r="151" spans="2:9" x14ac:dyDescent="0.2">
      <c r="B151" s="258"/>
      <c r="I151" s="240"/>
    </row>
    <row r="152" spans="2:9" x14ac:dyDescent="0.2">
      <c r="B152" s="258"/>
      <c r="I152" s="240"/>
    </row>
    <row r="153" spans="2:9" x14ac:dyDescent="0.2">
      <c r="B153" s="258"/>
      <c r="I153" s="240"/>
    </row>
    <row r="154" spans="2:9" x14ac:dyDescent="0.2">
      <c r="B154" s="258"/>
      <c r="I154" s="240"/>
    </row>
    <row r="155" spans="2:9" x14ac:dyDescent="0.2">
      <c r="B155" s="258"/>
      <c r="I155" s="240"/>
    </row>
    <row r="156" spans="2:9" x14ac:dyDescent="0.2">
      <c r="B156" s="258"/>
      <c r="I156" s="240"/>
    </row>
    <row r="157" spans="2:9" x14ac:dyDescent="0.2">
      <c r="B157" s="258"/>
      <c r="I157" s="240"/>
    </row>
    <row r="158" spans="2:9" x14ac:dyDescent="0.2">
      <c r="B158" s="258"/>
      <c r="I158" s="240"/>
    </row>
    <row r="159" spans="2:9" x14ac:dyDescent="0.2">
      <c r="B159" s="258"/>
      <c r="I159" s="240"/>
    </row>
    <row r="160" spans="2:9" x14ac:dyDescent="0.2">
      <c r="B160" s="258"/>
      <c r="I160" s="240"/>
    </row>
    <row r="161" spans="2:9" x14ac:dyDescent="0.2">
      <c r="B161" s="258"/>
      <c r="I161" s="240"/>
    </row>
    <row r="162" spans="2:9" x14ac:dyDescent="0.2">
      <c r="B162" s="258"/>
      <c r="I162" s="240"/>
    </row>
    <row r="163" spans="2:9" x14ac:dyDescent="0.2">
      <c r="B163" s="258"/>
      <c r="I163" s="240"/>
    </row>
    <row r="164" spans="2:9" x14ac:dyDescent="0.2">
      <c r="B164" s="258"/>
      <c r="I164" s="240"/>
    </row>
    <row r="165" spans="2:9" x14ac:dyDescent="0.2">
      <c r="B165" s="258"/>
      <c r="I165" s="240"/>
    </row>
    <row r="166" spans="2:9" x14ac:dyDescent="0.2">
      <c r="B166" s="258"/>
      <c r="I166" s="240"/>
    </row>
    <row r="167" spans="2:9" x14ac:dyDescent="0.2">
      <c r="B167" s="258"/>
      <c r="I167" s="240"/>
    </row>
    <row r="168" spans="2:9" x14ac:dyDescent="0.2">
      <c r="B168" s="258"/>
      <c r="I168" s="240"/>
    </row>
    <row r="169" spans="2:9" x14ac:dyDescent="0.2">
      <c r="B169" s="258"/>
      <c r="I169" s="240"/>
    </row>
    <row r="170" spans="2:9" x14ac:dyDescent="0.2">
      <c r="B170" s="258"/>
      <c r="I170" s="240"/>
    </row>
    <row r="171" spans="2:9" x14ac:dyDescent="0.2">
      <c r="B171" s="258"/>
      <c r="I171" s="240"/>
    </row>
    <row r="172" spans="2:9" x14ac:dyDescent="0.2">
      <c r="B172" s="258"/>
      <c r="I172" s="240"/>
    </row>
    <row r="173" spans="2:9" x14ac:dyDescent="0.2">
      <c r="B173" s="258"/>
      <c r="I173" s="240"/>
    </row>
    <row r="174" spans="2:9" x14ac:dyDescent="0.2">
      <c r="B174" s="258"/>
      <c r="I174" s="240"/>
    </row>
    <row r="175" spans="2:9" x14ac:dyDescent="0.2">
      <c r="B175" s="258"/>
      <c r="I175" s="240"/>
    </row>
    <row r="176" spans="2:9" x14ac:dyDescent="0.2">
      <c r="B176" s="258"/>
      <c r="I176" s="240"/>
    </row>
    <row r="177" spans="2:9" x14ac:dyDescent="0.2">
      <c r="B177" s="258"/>
      <c r="I177" s="240"/>
    </row>
    <row r="178" spans="2:9" x14ac:dyDescent="0.2">
      <c r="B178" s="258"/>
      <c r="I178" s="240"/>
    </row>
    <row r="179" spans="2:9" x14ac:dyDescent="0.2">
      <c r="B179" s="258"/>
      <c r="I179" s="240"/>
    </row>
    <row r="180" spans="2:9" x14ac:dyDescent="0.2">
      <c r="B180" s="258"/>
      <c r="I180" s="240"/>
    </row>
    <row r="181" spans="2:9" x14ac:dyDescent="0.2">
      <c r="B181" s="258"/>
      <c r="I181" s="240"/>
    </row>
    <row r="182" spans="2:9" x14ac:dyDescent="0.2">
      <c r="B182" s="258"/>
      <c r="I182" s="240"/>
    </row>
    <row r="183" spans="2:9" x14ac:dyDescent="0.2">
      <c r="B183" s="258"/>
      <c r="I183" s="240"/>
    </row>
    <row r="184" spans="2:9" x14ac:dyDescent="0.2">
      <c r="B184" s="258"/>
      <c r="I184" s="240"/>
    </row>
    <row r="185" spans="2:9" x14ac:dyDescent="0.2">
      <c r="B185" s="258"/>
      <c r="I185" s="240"/>
    </row>
    <row r="186" spans="2:9" x14ac:dyDescent="0.2">
      <c r="B186" s="258"/>
      <c r="I186" s="240"/>
    </row>
    <row r="187" spans="2:9" x14ac:dyDescent="0.2">
      <c r="B187" s="258"/>
      <c r="I187" s="240"/>
    </row>
    <row r="188" spans="2:9" x14ac:dyDescent="0.2">
      <c r="B188" s="258"/>
      <c r="I188" s="240"/>
    </row>
    <row r="189" spans="2:9" x14ac:dyDescent="0.2">
      <c r="B189" s="258"/>
      <c r="I189" s="240"/>
    </row>
    <row r="190" spans="2:9" x14ac:dyDescent="0.2">
      <c r="B190" s="258"/>
      <c r="I190" s="240"/>
    </row>
    <row r="191" spans="2:9" x14ac:dyDescent="0.2">
      <c r="B191" s="258"/>
      <c r="I191" s="240"/>
    </row>
    <row r="192" spans="2:9" x14ac:dyDescent="0.2">
      <c r="B192" s="258"/>
      <c r="I192" s="240"/>
    </row>
    <row r="193" spans="2:9" x14ac:dyDescent="0.2">
      <c r="B193" s="258"/>
      <c r="I193" s="240"/>
    </row>
    <row r="194" spans="2:9" x14ac:dyDescent="0.2">
      <c r="B194" s="258"/>
      <c r="I194" s="240"/>
    </row>
    <row r="195" spans="2:9" x14ac:dyDescent="0.2">
      <c r="B195" s="258"/>
      <c r="I195" s="240"/>
    </row>
    <row r="196" spans="2:9" x14ac:dyDescent="0.2">
      <c r="B196" s="258"/>
      <c r="I196" s="240"/>
    </row>
    <row r="197" spans="2:9" x14ac:dyDescent="0.2">
      <c r="B197" s="258"/>
      <c r="I197" s="240"/>
    </row>
    <row r="198" spans="2:9" x14ac:dyDescent="0.2">
      <c r="B198" s="258"/>
      <c r="I198" s="240"/>
    </row>
    <row r="199" spans="2:9" x14ac:dyDescent="0.2">
      <c r="B199" s="258"/>
      <c r="I199" s="240"/>
    </row>
    <row r="200" spans="2:9" x14ac:dyDescent="0.2">
      <c r="B200" s="258"/>
      <c r="I200" s="240"/>
    </row>
    <row r="201" spans="2:9" x14ac:dyDescent="0.2">
      <c r="B201" s="258"/>
      <c r="I201" s="240"/>
    </row>
    <row r="202" spans="2:9" x14ac:dyDescent="0.2">
      <c r="B202" s="258"/>
      <c r="I202" s="240"/>
    </row>
    <row r="203" spans="2:9" x14ac:dyDescent="0.2">
      <c r="B203" s="258"/>
      <c r="I203" s="240"/>
    </row>
    <row r="204" spans="2:9" x14ac:dyDescent="0.2">
      <c r="B204" s="258"/>
      <c r="I204" s="240"/>
    </row>
    <row r="205" spans="2:9" x14ac:dyDescent="0.2">
      <c r="B205" s="258"/>
      <c r="I205" s="240"/>
    </row>
    <row r="206" spans="2:9" x14ac:dyDescent="0.2">
      <c r="B206" s="258"/>
      <c r="I206" s="240"/>
    </row>
    <row r="207" spans="2:9" x14ac:dyDescent="0.2">
      <c r="B207" s="258"/>
      <c r="I207" s="240"/>
    </row>
    <row r="208" spans="2:9" x14ac:dyDescent="0.2">
      <c r="B208" s="258"/>
      <c r="I208" s="240"/>
    </row>
    <row r="209" spans="2:10" x14ac:dyDescent="0.2">
      <c r="B209" s="258"/>
      <c r="I209" s="240"/>
    </row>
    <row r="210" spans="2:10" x14ac:dyDescent="0.2">
      <c r="B210" s="258"/>
      <c r="I210" s="240"/>
    </row>
    <row r="211" spans="2:10" x14ac:dyDescent="0.2">
      <c r="B211" s="258"/>
      <c r="I211" s="240"/>
    </row>
    <row r="212" spans="2:10" x14ac:dyDescent="0.2">
      <c r="B212" s="258"/>
      <c r="I212" s="240"/>
    </row>
    <row r="213" spans="2:10" x14ac:dyDescent="0.2">
      <c r="B213" s="258"/>
      <c r="I213" s="240"/>
    </row>
    <row r="214" spans="2:10" x14ac:dyDescent="0.2">
      <c r="B214" s="258"/>
      <c r="I214" s="240"/>
    </row>
    <row r="215" spans="2:10" x14ac:dyDescent="0.2">
      <c r="B215" s="258"/>
      <c r="I215" s="240"/>
    </row>
    <row r="216" spans="2:10" x14ac:dyDescent="0.2">
      <c r="B216" s="258"/>
      <c r="I216" s="240"/>
    </row>
    <row r="217" spans="2:10" x14ac:dyDescent="0.2">
      <c r="B217" s="258"/>
      <c r="I217" s="240"/>
    </row>
    <row r="218" spans="2:10" x14ac:dyDescent="0.2">
      <c r="B218" s="258"/>
      <c r="I218" s="240"/>
    </row>
    <row r="219" spans="2:10" x14ac:dyDescent="0.2">
      <c r="B219" s="258"/>
      <c r="G219" s="258"/>
      <c r="H219" s="258"/>
      <c r="I219" s="271"/>
      <c r="J219" s="258"/>
    </row>
    <row r="220" spans="2:10" x14ac:dyDescent="0.2">
      <c r="B220" s="258"/>
      <c r="G220" s="258"/>
      <c r="H220" s="258"/>
      <c r="I220" s="271"/>
      <c r="J220" s="258"/>
    </row>
    <row r="221" spans="2:10" x14ac:dyDescent="0.2">
      <c r="B221" s="258"/>
      <c r="G221" s="258"/>
      <c r="H221" s="258"/>
      <c r="I221" s="271"/>
      <c r="J221" s="258"/>
    </row>
    <row r="222" spans="2:10" x14ac:dyDescent="0.2">
      <c r="B222" s="258"/>
      <c r="G222" s="258"/>
      <c r="H222" s="258"/>
      <c r="I222" s="271"/>
      <c r="J222" s="258"/>
    </row>
    <row r="223" spans="2:10" x14ac:dyDescent="0.2">
      <c r="B223" s="258"/>
      <c r="G223" s="258"/>
      <c r="H223" s="258"/>
      <c r="I223" s="271"/>
      <c r="J223" s="258"/>
    </row>
    <row r="224" spans="2:10" x14ac:dyDescent="0.2">
      <c r="B224" s="258"/>
      <c r="G224" s="258"/>
      <c r="H224" s="258"/>
      <c r="I224" s="271"/>
      <c r="J224" s="258"/>
    </row>
    <row r="225" spans="2:10" x14ac:dyDescent="0.2">
      <c r="B225" s="258"/>
      <c r="G225" s="258"/>
      <c r="H225" s="258"/>
      <c r="I225" s="271"/>
      <c r="J225" s="258"/>
    </row>
    <row r="226" spans="2:10" x14ac:dyDescent="0.2">
      <c r="B226" s="258"/>
      <c r="G226" s="258"/>
      <c r="H226" s="258"/>
      <c r="I226" s="271"/>
      <c r="J226" s="258"/>
    </row>
    <row r="227" spans="2:10" x14ac:dyDescent="0.2">
      <c r="B227" s="258"/>
      <c r="G227" s="258"/>
      <c r="H227" s="258"/>
      <c r="I227" s="271"/>
      <c r="J227" s="258"/>
    </row>
    <row r="228" spans="2:10" x14ac:dyDescent="0.2">
      <c r="B228" s="258"/>
      <c r="G228" s="258"/>
      <c r="H228" s="258"/>
      <c r="I228" s="271"/>
      <c r="J228" s="258"/>
    </row>
    <row r="229" spans="2:10" x14ac:dyDescent="0.2">
      <c r="B229" s="258"/>
      <c r="G229" s="258"/>
      <c r="H229" s="258"/>
      <c r="I229" s="271"/>
      <c r="J229" s="258"/>
    </row>
    <row r="230" spans="2:10" x14ac:dyDescent="0.2">
      <c r="B230" s="258"/>
      <c r="G230" s="258"/>
      <c r="H230" s="258"/>
      <c r="I230" s="271"/>
      <c r="J230" s="258"/>
    </row>
    <row r="231" spans="2:10" x14ac:dyDescent="0.2">
      <c r="B231" s="258"/>
      <c r="G231" s="258"/>
      <c r="H231" s="258"/>
      <c r="I231" s="271"/>
      <c r="J231" s="258"/>
    </row>
    <row r="232" spans="2:10" x14ac:dyDescent="0.2">
      <c r="B232" s="258"/>
      <c r="G232" s="258"/>
      <c r="H232" s="258"/>
      <c r="I232" s="271"/>
      <c r="J232" s="258"/>
    </row>
    <row r="233" spans="2:10" x14ac:dyDescent="0.2">
      <c r="B233" s="258"/>
      <c r="G233" s="258"/>
      <c r="H233" s="258"/>
      <c r="I233" s="271"/>
      <c r="J233" s="258"/>
    </row>
    <row r="234" spans="2:10" x14ac:dyDescent="0.2">
      <c r="B234" s="258"/>
      <c r="G234" s="258"/>
      <c r="H234" s="258"/>
      <c r="I234" s="271"/>
      <c r="J234" s="258"/>
    </row>
    <row r="235" spans="2:10" x14ac:dyDescent="0.2">
      <c r="B235" s="258"/>
      <c r="G235" s="258"/>
      <c r="H235" s="258"/>
      <c r="I235" s="271"/>
      <c r="J235" s="258"/>
    </row>
    <row r="236" spans="2:10" x14ac:dyDescent="0.2">
      <c r="B236" s="258"/>
      <c r="G236" s="258"/>
      <c r="H236" s="258"/>
      <c r="I236" s="271"/>
      <c r="J236" s="258"/>
    </row>
    <row r="237" spans="2:10" x14ac:dyDescent="0.2">
      <c r="B237" s="258"/>
      <c r="G237" s="258"/>
      <c r="H237" s="258"/>
      <c r="I237" s="271"/>
      <c r="J237" s="258"/>
    </row>
    <row r="238" spans="2:10" x14ac:dyDescent="0.2">
      <c r="B238" s="258"/>
      <c r="G238" s="258"/>
      <c r="H238" s="258"/>
      <c r="I238" s="271"/>
      <c r="J238" s="258"/>
    </row>
    <row r="239" spans="2:10" x14ac:dyDescent="0.2">
      <c r="B239" s="258"/>
      <c r="G239" s="258"/>
      <c r="H239" s="258"/>
      <c r="I239" s="271"/>
      <c r="J239" s="258"/>
    </row>
    <row r="240" spans="2:10" x14ac:dyDescent="0.2">
      <c r="B240" s="258"/>
      <c r="G240" s="258"/>
      <c r="H240" s="258"/>
      <c r="I240" s="271"/>
      <c r="J240" s="258"/>
    </row>
    <row r="241" spans="2:10" x14ac:dyDescent="0.2">
      <c r="B241" s="258"/>
      <c r="G241" s="258"/>
      <c r="H241" s="258"/>
      <c r="I241" s="271"/>
      <c r="J241" s="258"/>
    </row>
    <row r="242" spans="2:10" x14ac:dyDescent="0.2">
      <c r="B242" s="258"/>
      <c r="G242" s="258"/>
      <c r="H242" s="258"/>
      <c r="I242" s="271"/>
      <c r="J242" s="258"/>
    </row>
    <row r="243" spans="2:10" x14ac:dyDescent="0.2">
      <c r="B243" s="258"/>
      <c r="G243" s="258"/>
      <c r="H243" s="258"/>
      <c r="I243" s="271"/>
      <c r="J243" s="258"/>
    </row>
    <row r="244" spans="2:10" x14ac:dyDescent="0.2">
      <c r="B244" s="258"/>
      <c r="G244" s="258"/>
      <c r="H244" s="258"/>
      <c r="I244" s="271"/>
      <c r="J244" s="258"/>
    </row>
    <row r="245" spans="2:10" x14ac:dyDescent="0.2">
      <c r="B245" s="258"/>
      <c r="G245" s="258"/>
      <c r="H245" s="258"/>
      <c r="I245" s="271"/>
      <c r="J245" s="258"/>
    </row>
    <row r="246" spans="2:10" x14ac:dyDescent="0.2">
      <c r="B246" s="258"/>
      <c r="G246" s="258"/>
      <c r="H246" s="258"/>
      <c r="I246" s="271"/>
      <c r="J246" s="258"/>
    </row>
    <row r="247" spans="2:10" x14ac:dyDescent="0.2">
      <c r="B247" s="258"/>
      <c r="G247" s="258"/>
      <c r="H247" s="258"/>
      <c r="I247" s="271"/>
      <c r="J247" s="258"/>
    </row>
    <row r="248" spans="2:10" x14ac:dyDescent="0.2">
      <c r="B248" s="258"/>
      <c r="G248" s="258"/>
      <c r="H248" s="258"/>
      <c r="I248" s="271"/>
      <c r="J248" s="258"/>
    </row>
    <row r="249" spans="2:10" x14ac:dyDescent="0.2">
      <c r="B249" s="258"/>
      <c r="G249" s="258"/>
      <c r="H249" s="258"/>
      <c r="I249" s="271"/>
      <c r="J249" s="258"/>
    </row>
    <row r="250" spans="2:10" x14ac:dyDescent="0.2">
      <c r="B250" s="258"/>
      <c r="G250" s="258"/>
      <c r="H250" s="258"/>
      <c r="I250" s="271"/>
      <c r="J250" s="258"/>
    </row>
    <row r="251" spans="2:10" x14ac:dyDescent="0.2">
      <c r="B251" s="258"/>
      <c r="G251" s="258"/>
      <c r="H251" s="258"/>
      <c r="I251" s="271"/>
      <c r="J251" s="258"/>
    </row>
    <row r="252" spans="2:10" x14ac:dyDescent="0.2">
      <c r="B252" s="258"/>
      <c r="G252" s="258"/>
      <c r="H252" s="258"/>
      <c r="I252" s="271"/>
      <c r="J252" s="258"/>
    </row>
    <row r="253" spans="2:10" x14ac:dyDescent="0.2">
      <c r="B253" s="258"/>
      <c r="G253" s="258"/>
      <c r="H253" s="258"/>
      <c r="I253" s="271"/>
      <c r="J253" s="258"/>
    </row>
    <row r="254" spans="2:10" x14ac:dyDescent="0.2">
      <c r="B254" s="258"/>
      <c r="G254" s="258"/>
      <c r="H254" s="258"/>
      <c r="I254" s="271"/>
      <c r="J254" s="258"/>
    </row>
    <row r="255" spans="2:10" x14ac:dyDescent="0.2">
      <c r="B255" s="258"/>
      <c r="G255" s="258"/>
      <c r="H255" s="258"/>
      <c r="I255" s="271"/>
      <c r="J255" s="258"/>
    </row>
    <row r="256" spans="2:10" x14ac:dyDescent="0.2">
      <c r="B256" s="258"/>
      <c r="G256" s="258"/>
      <c r="H256" s="258"/>
      <c r="I256" s="271"/>
      <c r="J256" s="258"/>
    </row>
    <row r="257" spans="2:10" x14ac:dyDescent="0.2">
      <c r="B257" s="258"/>
      <c r="G257" s="258"/>
      <c r="H257" s="258"/>
      <c r="I257" s="271"/>
      <c r="J257" s="258"/>
    </row>
    <row r="258" spans="2:10" x14ac:dyDescent="0.2">
      <c r="B258" s="258"/>
      <c r="G258" s="258"/>
      <c r="H258" s="258"/>
      <c r="I258" s="271"/>
      <c r="J258" s="258"/>
    </row>
    <row r="259" spans="2:10" x14ac:dyDescent="0.2">
      <c r="B259" s="258"/>
      <c r="G259" s="258"/>
      <c r="H259" s="258"/>
      <c r="I259" s="271"/>
      <c r="J259" s="258"/>
    </row>
    <row r="260" spans="2:10" x14ac:dyDescent="0.2">
      <c r="B260" s="258"/>
      <c r="G260" s="258"/>
      <c r="H260" s="258"/>
      <c r="I260" s="271"/>
      <c r="J260" s="258"/>
    </row>
    <row r="261" spans="2:10" x14ac:dyDescent="0.2">
      <c r="B261" s="258"/>
      <c r="G261" s="258"/>
      <c r="H261" s="258"/>
      <c r="I261" s="271"/>
      <c r="J261" s="258"/>
    </row>
    <row r="262" spans="2:10" x14ac:dyDescent="0.2">
      <c r="B262" s="258"/>
      <c r="G262" s="258"/>
      <c r="H262" s="258"/>
      <c r="I262" s="271"/>
      <c r="J262" s="258"/>
    </row>
    <row r="263" spans="2:10" x14ac:dyDescent="0.2">
      <c r="B263" s="258"/>
      <c r="G263" s="258"/>
      <c r="H263" s="258"/>
      <c r="I263" s="271"/>
      <c r="J263" s="258"/>
    </row>
    <row r="264" spans="2:10" x14ac:dyDescent="0.2">
      <c r="B264" s="258"/>
      <c r="G264" s="258"/>
      <c r="H264" s="258"/>
      <c r="I264" s="271"/>
      <c r="J264" s="258"/>
    </row>
    <row r="265" spans="2:10" x14ac:dyDescent="0.2">
      <c r="B265" s="258"/>
      <c r="G265" s="258"/>
      <c r="H265" s="258"/>
      <c r="I265" s="271"/>
      <c r="J265" s="258"/>
    </row>
    <row r="266" spans="2:10" x14ac:dyDescent="0.2">
      <c r="B266" s="258"/>
      <c r="G266" s="258"/>
      <c r="H266" s="258"/>
      <c r="I266" s="271"/>
      <c r="J266" s="258"/>
    </row>
    <row r="267" spans="2:10" x14ac:dyDescent="0.2">
      <c r="B267" s="258"/>
      <c r="G267" s="258"/>
      <c r="H267" s="258"/>
      <c r="I267" s="271"/>
      <c r="J267" s="258"/>
    </row>
    <row r="268" spans="2:10" x14ac:dyDescent="0.2">
      <c r="B268" s="258"/>
      <c r="G268" s="258"/>
      <c r="H268" s="258"/>
      <c r="I268" s="271"/>
      <c r="J268" s="258"/>
    </row>
    <row r="269" spans="2:10" x14ac:dyDescent="0.2">
      <c r="B269" s="258"/>
      <c r="G269" s="258"/>
      <c r="H269" s="258"/>
      <c r="I269" s="271"/>
      <c r="J269" s="258"/>
    </row>
    <row r="270" spans="2:10" x14ac:dyDescent="0.2">
      <c r="B270" s="258"/>
      <c r="G270" s="258"/>
      <c r="H270" s="258"/>
      <c r="I270" s="271"/>
      <c r="J270" s="258"/>
    </row>
    <row r="271" spans="2:10" x14ac:dyDescent="0.2">
      <c r="B271" s="258"/>
      <c r="G271" s="258"/>
      <c r="H271" s="258"/>
      <c r="I271" s="271"/>
      <c r="J271" s="258"/>
    </row>
    <row r="272" spans="2:10" x14ac:dyDescent="0.2">
      <c r="B272" s="258"/>
      <c r="G272" s="258"/>
      <c r="H272" s="258"/>
      <c r="I272" s="271"/>
      <c r="J272" s="258"/>
    </row>
    <row r="273" spans="2:10" x14ac:dyDescent="0.2">
      <c r="B273" s="258"/>
      <c r="G273" s="258"/>
      <c r="H273" s="258"/>
      <c r="I273" s="271"/>
      <c r="J273" s="258"/>
    </row>
    <row r="274" spans="2:10" x14ac:dyDescent="0.2">
      <c r="B274" s="258"/>
      <c r="G274" s="258"/>
      <c r="H274" s="258"/>
      <c r="I274" s="271"/>
      <c r="J274" s="258"/>
    </row>
    <row r="275" spans="2:10" x14ac:dyDescent="0.2">
      <c r="B275" s="258"/>
      <c r="G275" s="258"/>
      <c r="H275" s="258"/>
      <c r="I275" s="271"/>
      <c r="J275" s="258"/>
    </row>
    <row r="276" spans="2:10" x14ac:dyDescent="0.2">
      <c r="B276" s="258"/>
      <c r="G276" s="258"/>
      <c r="H276" s="258"/>
      <c r="I276" s="271"/>
      <c r="J276" s="258"/>
    </row>
    <row r="277" spans="2:10" x14ac:dyDescent="0.2">
      <c r="B277" s="258"/>
      <c r="G277" s="258"/>
      <c r="H277" s="258"/>
      <c r="I277" s="271"/>
      <c r="J277" s="258"/>
    </row>
    <row r="278" spans="2:10" x14ac:dyDescent="0.2">
      <c r="B278" s="258"/>
      <c r="G278" s="258"/>
      <c r="H278" s="258"/>
      <c r="I278" s="271"/>
      <c r="J278" s="258"/>
    </row>
    <row r="279" spans="2:10" x14ac:dyDescent="0.2">
      <c r="B279" s="258"/>
      <c r="G279" s="258"/>
      <c r="H279" s="258"/>
      <c r="I279" s="271"/>
      <c r="J279" s="258"/>
    </row>
    <row r="280" spans="2:10" x14ac:dyDescent="0.2">
      <c r="B280" s="258"/>
      <c r="G280" s="258"/>
      <c r="H280" s="258"/>
      <c r="I280" s="271"/>
      <c r="J280" s="258"/>
    </row>
    <row r="281" spans="2:10" x14ac:dyDescent="0.2">
      <c r="B281" s="258"/>
      <c r="G281" s="258"/>
      <c r="H281" s="258"/>
      <c r="I281" s="271"/>
      <c r="J281" s="258"/>
    </row>
    <row r="282" spans="2:10" x14ac:dyDescent="0.2">
      <c r="B282" s="258"/>
      <c r="G282" s="258"/>
      <c r="H282" s="258"/>
      <c r="I282" s="271"/>
      <c r="J282" s="258"/>
    </row>
    <row r="283" spans="2:10" x14ac:dyDescent="0.2">
      <c r="B283" s="258"/>
      <c r="G283" s="258"/>
      <c r="H283" s="258"/>
      <c r="I283" s="271"/>
      <c r="J283" s="258"/>
    </row>
    <row r="284" spans="2:10" x14ac:dyDescent="0.2">
      <c r="B284" s="258"/>
      <c r="G284" s="258"/>
      <c r="H284" s="258"/>
      <c r="I284" s="271"/>
      <c r="J284" s="258"/>
    </row>
    <row r="285" spans="2:10" x14ac:dyDescent="0.2">
      <c r="B285" s="258"/>
      <c r="G285" s="258"/>
      <c r="H285" s="258"/>
      <c r="I285" s="271"/>
      <c r="J285" s="258"/>
    </row>
    <row r="286" spans="2:10" x14ac:dyDescent="0.2">
      <c r="B286" s="258"/>
      <c r="G286" s="258"/>
      <c r="H286" s="258"/>
      <c r="I286" s="271"/>
      <c r="J286" s="258"/>
    </row>
    <row r="287" spans="2:10" x14ac:dyDescent="0.2">
      <c r="B287" s="258"/>
      <c r="G287" s="258"/>
      <c r="H287" s="258"/>
      <c r="I287" s="271"/>
      <c r="J287" s="258"/>
    </row>
    <row r="288" spans="2:10" x14ac:dyDescent="0.2">
      <c r="B288" s="258"/>
      <c r="G288" s="258"/>
      <c r="H288" s="258"/>
      <c r="I288" s="271"/>
      <c r="J288" s="258"/>
    </row>
    <row r="289" spans="2:10" x14ac:dyDescent="0.2">
      <c r="B289" s="258"/>
      <c r="G289" s="258"/>
      <c r="H289" s="258"/>
      <c r="I289" s="271"/>
      <c r="J289" s="258"/>
    </row>
    <row r="290" spans="2:10" x14ac:dyDescent="0.2">
      <c r="B290" s="258"/>
      <c r="G290" s="258"/>
      <c r="H290" s="258"/>
      <c r="I290" s="271"/>
      <c r="J290" s="258"/>
    </row>
    <row r="291" spans="2:10" x14ac:dyDescent="0.2">
      <c r="B291" s="258"/>
      <c r="G291" s="258"/>
      <c r="H291" s="258"/>
      <c r="I291" s="271"/>
      <c r="J291" s="258"/>
    </row>
    <row r="292" spans="2:10" x14ac:dyDescent="0.2">
      <c r="B292" s="258"/>
      <c r="G292" s="258"/>
      <c r="H292" s="258"/>
      <c r="I292" s="271"/>
      <c r="J292" s="258"/>
    </row>
    <row r="293" spans="2:10" x14ac:dyDescent="0.2">
      <c r="B293" s="258"/>
      <c r="G293" s="258"/>
      <c r="H293" s="258"/>
      <c r="I293" s="271"/>
      <c r="J293" s="258"/>
    </row>
    <row r="294" spans="2:10" x14ac:dyDescent="0.2">
      <c r="B294" s="258"/>
      <c r="G294" s="258"/>
      <c r="H294" s="258"/>
      <c r="I294" s="271"/>
      <c r="J294" s="258"/>
    </row>
    <row r="295" spans="2:10" x14ac:dyDescent="0.2">
      <c r="B295" s="258"/>
      <c r="G295" s="258"/>
      <c r="H295" s="258"/>
      <c r="I295" s="271"/>
      <c r="J295" s="258"/>
    </row>
    <row r="296" spans="2:10" x14ac:dyDescent="0.2">
      <c r="B296" s="258"/>
      <c r="G296" s="258"/>
      <c r="H296" s="258"/>
      <c r="I296" s="271"/>
      <c r="J296" s="258"/>
    </row>
    <row r="297" spans="2:10" x14ac:dyDescent="0.2">
      <c r="B297" s="258"/>
      <c r="G297" s="258"/>
      <c r="H297" s="258"/>
      <c r="I297" s="271"/>
      <c r="J297" s="258"/>
    </row>
    <row r="298" spans="2:10" x14ac:dyDescent="0.2">
      <c r="B298" s="258"/>
      <c r="G298" s="258"/>
      <c r="H298" s="258"/>
      <c r="I298" s="271"/>
      <c r="J298" s="258"/>
    </row>
    <row r="299" spans="2:10" x14ac:dyDescent="0.2">
      <c r="B299" s="258"/>
      <c r="G299" s="258"/>
      <c r="H299" s="258"/>
      <c r="I299" s="271"/>
      <c r="J299" s="258"/>
    </row>
    <row r="300" spans="2:10" x14ac:dyDescent="0.2">
      <c r="B300" s="258"/>
      <c r="G300" s="258"/>
      <c r="H300" s="258"/>
      <c r="I300" s="271"/>
      <c r="J300" s="258"/>
    </row>
    <row r="301" spans="2:10" x14ac:dyDescent="0.2">
      <c r="B301" s="258"/>
      <c r="G301" s="258"/>
      <c r="H301" s="258"/>
      <c r="I301" s="271"/>
      <c r="J301" s="258"/>
    </row>
    <row r="302" spans="2:10" x14ac:dyDescent="0.2">
      <c r="B302" s="258"/>
      <c r="G302" s="258"/>
      <c r="H302" s="258"/>
      <c r="I302" s="271"/>
      <c r="J302" s="258"/>
    </row>
    <row r="303" spans="2:10" x14ac:dyDescent="0.2">
      <c r="B303" s="258"/>
      <c r="G303" s="258"/>
      <c r="H303" s="258"/>
      <c r="I303" s="271"/>
      <c r="J303" s="258"/>
    </row>
    <row r="304" spans="2:10" x14ac:dyDescent="0.2">
      <c r="B304" s="258"/>
      <c r="G304" s="258"/>
      <c r="H304" s="258"/>
      <c r="I304" s="271"/>
      <c r="J304" s="258"/>
    </row>
    <row r="305" spans="2:10" x14ac:dyDescent="0.2">
      <c r="B305" s="258"/>
      <c r="G305" s="258"/>
      <c r="H305" s="258"/>
      <c r="I305" s="271"/>
      <c r="J305" s="258"/>
    </row>
    <row r="306" spans="2:10" x14ac:dyDescent="0.2">
      <c r="B306" s="258"/>
      <c r="G306" s="258"/>
      <c r="H306" s="258"/>
      <c r="I306" s="271"/>
      <c r="J306" s="258"/>
    </row>
    <row r="307" spans="2:10" x14ac:dyDescent="0.2">
      <c r="B307" s="258"/>
      <c r="G307" s="258"/>
      <c r="H307" s="258"/>
      <c r="I307" s="271"/>
      <c r="J307" s="258"/>
    </row>
    <row r="308" spans="2:10" x14ac:dyDescent="0.2">
      <c r="B308" s="258"/>
      <c r="G308" s="258"/>
      <c r="H308" s="258"/>
      <c r="I308" s="271"/>
      <c r="J308" s="258"/>
    </row>
    <row r="309" spans="2:10" x14ac:dyDescent="0.2">
      <c r="B309" s="258"/>
      <c r="G309" s="258"/>
      <c r="H309" s="258"/>
      <c r="I309" s="271"/>
      <c r="J309" s="258"/>
    </row>
    <row r="310" spans="2:10" x14ac:dyDescent="0.2">
      <c r="B310" s="258"/>
      <c r="G310" s="258"/>
      <c r="H310" s="258"/>
      <c r="I310" s="271"/>
      <c r="J310" s="258"/>
    </row>
    <row r="311" spans="2:10" x14ac:dyDescent="0.2">
      <c r="B311" s="258"/>
      <c r="G311" s="258"/>
      <c r="H311" s="258"/>
      <c r="I311" s="271"/>
      <c r="J311" s="258"/>
    </row>
    <row r="312" spans="2:10" x14ac:dyDescent="0.2">
      <c r="B312" s="258"/>
      <c r="G312" s="258"/>
      <c r="H312" s="258"/>
      <c r="I312" s="271"/>
      <c r="J312" s="258"/>
    </row>
    <row r="313" spans="2:10" x14ac:dyDescent="0.2">
      <c r="B313" s="258"/>
      <c r="G313" s="258"/>
      <c r="H313" s="258"/>
      <c r="I313" s="271"/>
      <c r="J313" s="258"/>
    </row>
    <row r="314" spans="2:10" x14ac:dyDescent="0.2">
      <c r="B314" s="258"/>
      <c r="G314" s="258"/>
      <c r="H314" s="258"/>
      <c r="I314" s="271"/>
      <c r="J314" s="258"/>
    </row>
    <row r="315" spans="2:10" x14ac:dyDescent="0.2">
      <c r="B315" s="258"/>
      <c r="G315" s="258"/>
      <c r="H315" s="258"/>
      <c r="I315" s="271"/>
      <c r="J315" s="258"/>
    </row>
    <row r="316" spans="2:10" x14ac:dyDescent="0.2">
      <c r="B316" s="258"/>
      <c r="G316" s="258"/>
      <c r="H316" s="258"/>
      <c r="I316" s="271"/>
      <c r="J316" s="258"/>
    </row>
    <row r="317" spans="2:10" x14ac:dyDescent="0.2">
      <c r="B317" s="258"/>
      <c r="G317" s="258"/>
      <c r="H317" s="258"/>
      <c r="I317" s="271"/>
      <c r="J317" s="258"/>
    </row>
    <row r="318" spans="2:10" x14ac:dyDescent="0.2">
      <c r="B318" s="258"/>
      <c r="G318" s="258"/>
      <c r="H318" s="258"/>
      <c r="I318" s="271"/>
      <c r="J318" s="258"/>
    </row>
    <row r="319" spans="2:10" x14ac:dyDescent="0.2">
      <c r="B319" s="258"/>
      <c r="G319" s="258"/>
      <c r="H319" s="258"/>
      <c r="I319" s="271"/>
      <c r="J319" s="258"/>
    </row>
    <row r="320" spans="2:10" x14ac:dyDescent="0.2">
      <c r="B320" s="258"/>
      <c r="G320" s="258"/>
      <c r="H320" s="258"/>
      <c r="I320" s="271"/>
      <c r="J320" s="258"/>
    </row>
    <row r="321" spans="2:10" x14ac:dyDescent="0.2">
      <c r="B321" s="258"/>
      <c r="G321" s="258"/>
      <c r="H321" s="258"/>
      <c r="I321" s="271"/>
      <c r="J321" s="258"/>
    </row>
    <row r="322" spans="2:10" x14ac:dyDescent="0.2">
      <c r="B322" s="258"/>
      <c r="G322" s="258"/>
      <c r="H322" s="258"/>
      <c r="I322" s="271"/>
      <c r="J322" s="258"/>
    </row>
    <row r="323" spans="2:10" x14ac:dyDescent="0.2">
      <c r="B323" s="258"/>
      <c r="G323" s="258"/>
      <c r="H323" s="258"/>
      <c r="I323" s="271"/>
      <c r="J323" s="258"/>
    </row>
    <row r="324" spans="2:10" x14ac:dyDescent="0.2">
      <c r="B324" s="258"/>
      <c r="G324" s="258"/>
      <c r="H324" s="258"/>
      <c r="I324" s="271"/>
      <c r="J324" s="258"/>
    </row>
    <row r="325" spans="2:10" x14ac:dyDescent="0.2">
      <c r="B325" s="258"/>
      <c r="G325" s="258"/>
      <c r="H325" s="258"/>
      <c r="I325" s="271"/>
      <c r="J325" s="258"/>
    </row>
    <row r="326" spans="2:10" x14ac:dyDescent="0.2">
      <c r="B326" s="258"/>
      <c r="G326" s="258"/>
      <c r="H326" s="258"/>
      <c r="I326" s="271"/>
      <c r="J326" s="258"/>
    </row>
    <row r="327" spans="2:10" x14ac:dyDescent="0.2">
      <c r="B327" s="258"/>
      <c r="G327" s="258"/>
      <c r="H327" s="258"/>
      <c r="I327" s="271"/>
      <c r="J327" s="258"/>
    </row>
    <row r="328" spans="2:10" x14ac:dyDescent="0.2">
      <c r="B328" s="258"/>
      <c r="G328" s="258"/>
      <c r="H328" s="258"/>
      <c r="I328" s="271"/>
      <c r="J328" s="258"/>
    </row>
    <row r="329" spans="2:10" x14ac:dyDescent="0.2">
      <c r="B329" s="258"/>
      <c r="G329" s="258"/>
      <c r="H329" s="258"/>
      <c r="I329" s="271"/>
      <c r="J329" s="258"/>
    </row>
    <row r="330" spans="2:10" x14ac:dyDescent="0.2">
      <c r="B330" s="258"/>
      <c r="G330" s="258"/>
      <c r="H330" s="258"/>
      <c r="I330" s="271"/>
      <c r="J330" s="258"/>
    </row>
    <row r="331" spans="2:10" x14ac:dyDescent="0.2">
      <c r="B331" s="258"/>
      <c r="G331" s="258"/>
      <c r="H331" s="258"/>
      <c r="I331" s="271"/>
      <c r="J331" s="258"/>
    </row>
    <row r="332" spans="2:10" x14ac:dyDescent="0.2">
      <c r="B332" s="258"/>
      <c r="G332" s="258"/>
      <c r="H332" s="258"/>
      <c r="I332" s="271"/>
      <c r="J332" s="258"/>
    </row>
    <row r="333" spans="2:10" x14ac:dyDescent="0.2">
      <c r="B333" s="258"/>
      <c r="G333" s="258"/>
      <c r="H333" s="258"/>
      <c r="I333" s="271"/>
      <c r="J333" s="258"/>
    </row>
    <row r="334" spans="2:10" x14ac:dyDescent="0.2">
      <c r="B334" s="258"/>
      <c r="G334" s="258"/>
      <c r="H334" s="258"/>
      <c r="I334" s="271"/>
      <c r="J334" s="258"/>
    </row>
    <row r="335" spans="2:10" x14ac:dyDescent="0.2">
      <c r="B335" s="258"/>
      <c r="G335" s="258"/>
      <c r="H335" s="258"/>
      <c r="I335" s="271"/>
      <c r="J335" s="258"/>
    </row>
    <row r="336" spans="2:10" x14ac:dyDescent="0.2">
      <c r="B336" s="258"/>
      <c r="G336" s="258"/>
      <c r="H336" s="258"/>
      <c r="I336" s="271"/>
      <c r="J336" s="258"/>
    </row>
    <row r="337" spans="2:10" x14ac:dyDescent="0.2">
      <c r="B337" s="258"/>
      <c r="G337" s="258"/>
      <c r="H337" s="258"/>
      <c r="I337" s="271"/>
      <c r="J337" s="258"/>
    </row>
    <row r="338" spans="2:10" x14ac:dyDescent="0.2">
      <c r="B338" s="258"/>
      <c r="G338" s="258"/>
      <c r="H338" s="258"/>
      <c r="I338" s="271"/>
      <c r="J338" s="258"/>
    </row>
    <row r="339" spans="2:10" x14ac:dyDescent="0.2">
      <c r="B339" s="258"/>
      <c r="G339" s="258"/>
      <c r="H339" s="258"/>
      <c r="I339" s="271"/>
      <c r="J339" s="258"/>
    </row>
    <row r="340" spans="2:10" x14ac:dyDescent="0.2">
      <c r="B340" s="258"/>
      <c r="G340" s="258"/>
      <c r="H340" s="258"/>
      <c r="I340" s="271"/>
      <c r="J340" s="258"/>
    </row>
    <row r="341" spans="2:10" x14ac:dyDescent="0.2">
      <c r="B341" s="258"/>
      <c r="G341" s="258"/>
      <c r="H341" s="258"/>
      <c r="I341" s="271"/>
      <c r="J341" s="258"/>
    </row>
    <row r="342" spans="2:10" x14ac:dyDescent="0.2">
      <c r="B342" s="258"/>
      <c r="G342" s="258"/>
      <c r="H342" s="258"/>
      <c r="I342" s="271"/>
      <c r="J342" s="258"/>
    </row>
    <row r="343" spans="2:10" x14ac:dyDescent="0.2">
      <c r="B343" s="258"/>
      <c r="G343" s="258"/>
      <c r="H343" s="258"/>
      <c r="I343" s="271"/>
      <c r="J343" s="258"/>
    </row>
    <row r="344" spans="2:10" x14ac:dyDescent="0.2">
      <c r="B344" s="258"/>
      <c r="G344" s="258"/>
      <c r="H344" s="258"/>
      <c r="I344" s="271"/>
      <c r="J344" s="258"/>
    </row>
    <row r="345" spans="2:10" x14ac:dyDescent="0.2">
      <c r="B345" s="258"/>
      <c r="G345" s="258"/>
      <c r="H345" s="258"/>
      <c r="I345" s="271"/>
      <c r="J345" s="258"/>
    </row>
    <row r="346" spans="2:10" x14ac:dyDescent="0.2">
      <c r="B346" s="258"/>
      <c r="G346" s="258"/>
      <c r="H346" s="258"/>
      <c r="I346" s="271"/>
      <c r="J346" s="258"/>
    </row>
    <row r="347" spans="2:10" x14ac:dyDescent="0.2">
      <c r="B347" s="258"/>
      <c r="G347" s="258"/>
      <c r="H347" s="258"/>
      <c r="I347" s="271"/>
      <c r="J347" s="258"/>
    </row>
    <row r="348" spans="2:10" x14ac:dyDescent="0.2">
      <c r="B348" s="258"/>
      <c r="G348" s="258"/>
      <c r="H348" s="258"/>
      <c r="I348" s="271"/>
      <c r="J348" s="258"/>
    </row>
    <row r="349" spans="2:10" x14ac:dyDescent="0.2">
      <c r="B349" s="258"/>
      <c r="G349" s="258"/>
      <c r="H349" s="258"/>
      <c r="I349" s="271"/>
      <c r="J349" s="258"/>
    </row>
    <row r="350" spans="2:10" x14ac:dyDescent="0.2">
      <c r="B350" s="258"/>
      <c r="G350" s="258"/>
      <c r="H350" s="258"/>
      <c r="I350" s="271"/>
      <c r="J350" s="258"/>
    </row>
    <row r="351" spans="2:10" x14ac:dyDescent="0.2">
      <c r="B351" s="258"/>
      <c r="G351" s="258"/>
      <c r="H351" s="258"/>
      <c r="I351" s="271"/>
      <c r="J351" s="258"/>
    </row>
  </sheetData>
  <mergeCells count="1">
    <mergeCell ref="B1:D1"/>
  </mergeCells>
  <pageMargins left="0.98425196850393704" right="0.70866141732283472" top="0.74803149606299213" bottom="0.74803149606299213" header="0.31496062992125984" footer="0.31496062992125984"/>
  <pageSetup paperSize="9" scale="97" orientation="portrait" verticalDpi="300" r:id="rId1"/>
  <headerFooter>
    <oddFooter>&amp;A&amp;RStran &amp;P</oddFooter>
  </headerFooter>
  <rowBreaks count="3" manualBreakCount="3">
    <brk id="28" max="16383" man="1"/>
    <brk id="64" max="5" man="1"/>
    <brk id="10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46"/>
  <sheetViews>
    <sheetView view="pageBreakPreview" zoomScale="120" zoomScaleNormal="100" zoomScaleSheetLayoutView="120" zoomScalePageLayoutView="120" workbookViewId="0">
      <selection activeCell="A2" sqref="A2"/>
    </sheetView>
  </sheetViews>
  <sheetFormatPr defaultColWidth="8.85546875" defaultRowHeight="15" x14ac:dyDescent="0.25"/>
  <cols>
    <col min="1" max="1" width="5" style="12" customWidth="1"/>
    <col min="2" max="2" width="46" style="32" customWidth="1"/>
    <col min="3" max="3" width="5.7109375" style="13" customWidth="1"/>
    <col min="4" max="4" width="10.28515625" style="4" customWidth="1"/>
    <col min="5" max="5" width="10.5703125" style="4" customWidth="1"/>
    <col min="6" max="6" width="11.42578125" style="4" customWidth="1"/>
    <col min="7" max="16384" width="8.85546875" style="32"/>
  </cols>
  <sheetData>
    <row r="1" spans="1:6" ht="8.4499999999999993" customHeight="1" thickBot="1" x14ac:dyDescent="0.3"/>
    <row r="2" spans="1:6" ht="21" customHeight="1" thickBot="1" x14ac:dyDescent="0.35">
      <c r="A2" s="307" t="s">
        <v>407</v>
      </c>
      <c r="B2" s="308" t="s">
        <v>1062</v>
      </c>
      <c r="C2" s="309"/>
      <c r="D2" s="305"/>
      <c r="E2" s="305"/>
      <c r="F2" s="310"/>
    </row>
    <row r="3" spans="1:6" ht="8.4499999999999993" customHeight="1" x14ac:dyDescent="0.25">
      <c r="A3" s="33"/>
    </row>
    <row r="4" spans="1:6" x14ac:dyDescent="0.25">
      <c r="A4" s="34"/>
      <c r="B4" s="35" t="s">
        <v>20</v>
      </c>
    </row>
    <row r="5" spans="1:6" ht="8.4499999999999993" customHeight="1" x14ac:dyDescent="0.25">
      <c r="A5" s="34"/>
      <c r="B5" s="36"/>
    </row>
    <row r="6" spans="1:6" x14ac:dyDescent="0.25">
      <c r="A6" s="34"/>
      <c r="B6" s="35" t="s">
        <v>272</v>
      </c>
    </row>
    <row r="7" spans="1:6" x14ac:dyDescent="0.25">
      <c r="A7" s="34"/>
      <c r="B7" s="35" t="s">
        <v>427</v>
      </c>
    </row>
    <row r="8" spans="1:6" x14ac:dyDescent="0.25">
      <c r="A8" s="34"/>
      <c r="B8" s="35"/>
    </row>
    <row r="9" spans="1:6" ht="15.75" x14ac:dyDescent="0.25">
      <c r="A9" s="34"/>
      <c r="B9" s="326" t="s">
        <v>37</v>
      </c>
    </row>
    <row r="10" spans="1:6" x14ac:dyDescent="0.25">
      <c r="A10" s="34"/>
      <c r="B10" s="35"/>
    </row>
    <row r="11" spans="1:6" x14ac:dyDescent="0.25">
      <c r="A11" s="37" t="s">
        <v>5</v>
      </c>
      <c r="B11" s="38" t="s">
        <v>6</v>
      </c>
      <c r="C11" s="39"/>
      <c r="D11" s="5"/>
      <c r="E11" s="5"/>
      <c r="F11" s="40"/>
    </row>
    <row r="12" spans="1:6" s="42" customFormat="1" ht="5.65" customHeight="1" x14ac:dyDescent="0.25">
      <c r="A12" s="17"/>
      <c r="B12" s="41"/>
      <c r="C12" s="18"/>
      <c r="D12" s="6"/>
      <c r="E12" s="6"/>
      <c r="F12" s="6"/>
    </row>
    <row r="13" spans="1:6" x14ac:dyDescent="0.25">
      <c r="A13" s="37" t="s">
        <v>23</v>
      </c>
      <c r="B13" s="38" t="s">
        <v>24</v>
      </c>
      <c r="C13" s="39"/>
      <c r="D13" s="5"/>
      <c r="E13" s="5"/>
      <c r="F13" s="40"/>
    </row>
    <row r="14" spans="1:6" s="42" customFormat="1" ht="5.65" customHeight="1" x14ac:dyDescent="0.25">
      <c r="A14" s="17"/>
      <c r="B14" s="41"/>
      <c r="C14" s="18"/>
      <c r="D14" s="6"/>
      <c r="E14" s="6"/>
      <c r="F14" s="6"/>
    </row>
    <row r="15" spans="1:6" x14ac:dyDescent="0.25">
      <c r="A15" s="37" t="s">
        <v>30</v>
      </c>
      <c r="B15" s="38" t="s">
        <v>432</v>
      </c>
      <c r="C15" s="39"/>
      <c r="D15" s="5"/>
      <c r="E15" s="5"/>
      <c r="F15" s="40"/>
    </row>
    <row r="16" spans="1:6" s="42" customFormat="1" ht="5.65" customHeight="1" x14ac:dyDescent="0.25">
      <c r="A16" s="17"/>
      <c r="B16" s="41"/>
      <c r="C16" s="18"/>
      <c r="D16" s="6"/>
      <c r="E16" s="6"/>
      <c r="F16" s="6"/>
    </row>
    <row r="17" spans="1:6" x14ac:dyDescent="0.25">
      <c r="A17" s="37" t="s">
        <v>31</v>
      </c>
      <c r="B17" s="38" t="s">
        <v>38</v>
      </c>
      <c r="C17" s="39"/>
      <c r="D17" s="5"/>
      <c r="E17" s="5"/>
      <c r="F17" s="40"/>
    </row>
    <row r="18" spans="1:6" s="42" customFormat="1" ht="5.65" customHeight="1" x14ac:dyDescent="0.25">
      <c r="A18" s="17"/>
      <c r="B18" s="41"/>
      <c r="C18" s="18"/>
      <c r="D18" s="6"/>
      <c r="E18" s="6"/>
      <c r="F18" s="6"/>
    </row>
    <row r="19" spans="1:6" x14ac:dyDescent="0.25">
      <c r="A19" s="37" t="s">
        <v>32</v>
      </c>
      <c r="B19" s="38" t="s">
        <v>275</v>
      </c>
      <c r="C19" s="39"/>
      <c r="D19" s="5"/>
      <c r="E19" s="5"/>
      <c r="F19" s="40"/>
    </row>
    <row r="20" spans="1:6" s="42" customFormat="1" ht="5.65" customHeight="1" x14ac:dyDescent="0.25">
      <c r="A20" s="17"/>
      <c r="B20" s="41"/>
      <c r="C20" s="18"/>
      <c r="D20" s="6"/>
      <c r="E20" s="6"/>
      <c r="F20" s="6"/>
    </row>
    <row r="21" spans="1:6" x14ac:dyDescent="0.25">
      <c r="A21" s="37" t="s">
        <v>34</v>
      </c>
      <c r="B21" s="38" t="s">
        <v>52</v>
      </c>
      <c r="C21" s="39"/>
      <c r="D21" s="5"/>
      <c r="E21" s="5"/>
      <c r="F21" s="40"/>
    </row>
    <row r="22" spans="1:6" s="42" customFormat="1" ht="5.65" customHeight="1" x14ac:dyDescent="0.25">
      <c r="A22" s="17"/>
      <c r="B22" s="41"/>
      <c r="C22" s="18"/>
      <c r="D22" s="6"/>
      <c r="E22" s="6"/>
      <c r="F22" s="6"/>
    </row>
    <row r="23" spans="1:6" x14ac:dyDescent="0.25">
      <c r="A23" s="37" t="s">
        <v>48</v>
      </c>
      <c r="B23" s="38" t="s">
        <v>54</v>
      </c>
      <c r="C23" s="39"/>
      <c r="D23" s="5"/>
      <c r="E23" s="5"/>
      <c r="F23" s="40"/>
    </row>
    <row r="24" spans="1:6" s="42" customFormat="1" ht="5.65" customHeight="1" x14ac:dyDescent="0.25">
      <c r="A24" s="17"/>
      <c r="B24" s="41"/>
      <c r="C24" s="18"/>
      <c r="D24" s="6"/>
      <c r="E24" s="6"/>
      <c r="F24" s="6"/>
    </row>
    <row r="25" spans="1:6" x14ac:dyDescent="0.25">
      <c r="A25" s="37" t="s">
        <v>51</v>
      </c>
      <c r="B25" s="38" t="s">
        <v>58</v>
      </c>
      <c r="C25" s="39"/>
      <c r="D25" s="5"/>
      <c r="E25" s="5"/>
      <c r="F25" s="40"/>
    </row>
    <row r="26" spans="1:6" s="42" customFormat="1" ht="5.65" customHeight="1" x14ac:dyDescent="0.25">
      <c r="A26" s="17"/>
      <c r="B26" s="41"/>
      <c r="C26" s="18"/>
      <c r="D26" s="6"/>
      <c r="E26" s="6"/>
      <c r="F26" s="6"/>
    </row>
    <row r="27" spans="1:6" x14ac:dyDescent="0.25">
      <c r="A27" s="34"/>
    </row>
    <row r="28" spans="1:6" x14ac:dyDescent="0.25">
      <c r="A28" s="34"/>
      <c r="B28" s="35" t="s">
        <v>36</v>
      </c>
      <c r="F28" s="43"/>
    </row>
    <row r="29" spans="1:6" x14ac:dyDescent="0.25">
      <c r="A29" s="34"/>
      <c r="B29" s="32" t="s">
        <v>35</v>
      </c>
      <c r="F29" s="10"/>
    </row>
    <row r="30" spans="1:6" x14ac:dyDescent="0.25">
      <c r="A30" s="34"/>
      <c r="F30" s="10"/>
    </row>
    <row r="31" spans="1:6" ht="15.75" thickBot="1" x14ac:dyDescent="0.3">
      <c r="A31" s="313"/>
      <c r="B31" s="314" t="s">
        <v>428</v>
      </c>
      <c r="C31" s="315"/>
      <c r="D31" s="316"/>
      <c r="E31" s="316"/>
      <c r="F31" s="317"/>
    </row>
    <row r="32" spans="1:6" ht="15.75" thickTop="1" x14ac:dyDescent="0.25">
      <c r="A32" s="34"/>
      <c r="F32" s="10"/>
    </row>
    <row r="33" spans="1:6" x14ac:dyDescent="0.25">
      <c r="A33" s="34"/>
    </row>
    <row r="34" spans="1:6" x14ac:dyDescent="0.25">
      <c r="A34" s="34"/>
      <c r="B34" s="36"/>
    </row>
    <row r="35" spans="1:6" s="13" customFormat="1" ht="324.60000000000002" customHeight="1" x14ac:dyDescent="0.25">
      <c r="A35" s="555" t="s">
        <v>33</v>
      </c>
      <c r="B35" s="556"/>
      <c r="C35" s="556"/>
      <c r="D35" s="556"/>
      <c r="E35" s="556"/>
      <c r="F35" s="557"/>
    </row>
    <row r="36" spans="1:6" ht="8.4499999999999993" customHeight="1" x14ac:dyDescent="0.25"/>
    <row r="37" spans="1:6" s="45" customFormat="1" ht="36" x14ac:dyDescent="0.2">
      <c r="A37" s="44" t="s">
        <v>25</v>
      </c>
      <c r="B37" s="7" t="s">
        <v>0</v>
      </c>
      <c r="C37" s="7" t="s">
        <v>1</v>
      </c>
      <c r="D37" s="7" t="s">
        <v>2</v>
      </c>
      <c r="E37" s="11" t="s">
        <v>3</v>
      </c>
      <c r="F37" s="11" t="s">
        <v>4</v>
      </c>
    </row>
    <row r="38" spans="1:6" s="42" customFormat="1" ht="5.65" customHeight="1" x14ac:dyDescent="0.25">
      <c r="A38" s="17"/>
      <c r="B38" s="41"/>
      <c r="C38" s="18"/>
      <c r="D38" s="6"/>
      <c r="E38" s="6"/>
      <c r="F38" s="6" t="str">
        <f t="shared" ref="F38" si="0">IF(D38&gt;0,ROUND((E38*D38),2),"")</f>
        <v/>
      </c>
    </row>
    <row r="39" spans="1:6" ht="16.899999999999999" customHeight="1" x14ac:dyDescent="0.25">
      <c r="B39" s="552" t="s">
        <v>429</v>
      </c>
      <c r="C39" s="552"/>
      <c r="D39" s="552"/>
      <c r="E39" s="552"/>
      <c r="F39" s="552"/>
    </row>
    <row r="40" spans="1:6" x14ac:dyDescent="0.25">
      <c r="E40" s="10"/>
      <c r="F40" s="10"/>
    </row>
    <row r="41" spans="1:6" x14ac:dyDescent="0.25">
      <c r="A41" s="37" t="s">
        <v>5</v>
      </c>
      <c r="B41" s="38" t="s">
        <v>6</v>
      </c>
      <c r="C41" s="5"/>
      <c r="D41" s="5"/>
      <c r="E41" s="196"/>
      <c r="F41" s="40"/>
    </row>
    <row r="42" spans="1:6" ht="8.4499999999999993" customHeight="1" x14ac:dyDescent="0.25">
      <c r="C42" s="4"/>
      <c r="E42" s="10"/>
      <c r="F42" s="10"/>
    </row>
    <row r="43" spans="1:6" s="13" customFormat="1" ht="60" x14ac:dyDescent="0.25">
      <c r="A43" s="12">
        <v>1</v>
      </c>
      <c r="B43" s="1" t="s">
        <v>39</v>
      </c>
      <c r="C43" s="4"/>
      <c r="D43" s="10"/>
      <c r="E43" s="10"/>
      <c r="F43" s="10"/>
    </row>
    <row r="44" spans="1:6" s="13" customFormat="1" x14ac:dyDescent="0.25">
      <c r="A44" s="12" t="s">
        <v>8</v>
      </c>
      <c r="B44" s="46" t="s">
        <v>10</v>
      </c>
      <c r="C44" s="4" t="s">
        <v>731</v>
      </c>
      <c r="D44" s="10">
        <v>1</v>
      </c>
      <c r="E44" s="10"/>
      <c r="F44" s="10"/>
    </row>
    <row r="45" spans="1:6" s="13" customFormat="1" x14ac:dyDescent="0.25">
      <c r="A45" s="12" t="s">
        <v>9</v>
      </c>
      <c r="B45" s="46" t="s">
        <v>11</v>
      </c>
      <c r="C45" s="4" t="s">
        <v>731</v>
      </c>
      <c r="D45" s="10">
        <v>1</v>
      </c>
      <c r="E45" s="10"/>
      <c r="F45" s="10"/>
    </row>
    <row r="46" spans="1:6" s="13" customFormat="1" ht="5.65" customHeight="1" x14ac:dyDescent="0.25">
      <c r="A46" s="15"/>
      <c r="B46" s="2"/>
      <c r="C46" s="94"/>
      <c r="D46" s="94"/>
      <c r="E46" s="199"/>
      <c r="F46" s="199"/>
    </row>
    <row r="47" spans="1:6" s="13" customFormat="1" ht="5.65" customHeight="1" x14ac:dyDescent="0.25">
      <c r="A47" s="17"/>
      <c r="B47" s="41"/>
      <c r="C47" s="9"/>
      <c r="D47" s="9"/>
      <c r="E47" s="200"/>
      <c r="F47" s="200"/>
    </row>
    <row r="48" spans="1:6" s="13" customFormat="1" ht="59.45" customHeight="1" x14ac:dyDescent="0.25">
      <c r="A48" s="12" t="s">
        <v>12</v>
      </c>
      <c r="B48" s="1" t="s">
        <v>81</v>
      </c>
      <c r="C48" s="4" t="s">
        <v>7</v>
      </c>
      <c r="D48" s="10">
        <v>4</v>
      </c>
      <c r="E48" s="10"/>
      <c r="F48" s="10"/>
    </row>
    <row r="49" spans="1:6" s="13" customFormat="1" ht="5.65" customHeight="1" x14ac:dyDescent="0.25">
      <c r="A49" s="15"/>
      <c r="B49" s="2"/>
      <c r="C49" s="94"/>
      <c r="D49" s="94"/>
      <c r="E49" s="199"/>
      <c r="F49" s="199"/>
    </row>
    <row r="50" spans="1:6" s="13" customFormat="1" ht="5.65" customHeight="1" x14ac:dyDescent="0.25">
      <c r="A50" s="17"/>
      <c r="B50" s="41"/>
      <c r="C50" s="9"/>
      <c r="D50" s="9"/>
      <c r="E50" s="200"/>
      <c r="F50" s="200"/>
    </row>
    <row r="51" spans="1:6" s="13" customFormat="1" ht="55.5" customHeight="1" x14ac:dyDescent="0.25">
      <c r="A51" s="12" t="s">
        <v>13</v>
      </c>
      <c r="B51" s="1" t="s">
        <v>881</v>
      </c>
      <c r="C51" s="4" t="s">
        <v>7</v>
      </c>
      <c r="D51" s="10">
        <v>4</v>
      </c>
      <c r="E51" s="10"/>
      <c r="F51" s="10"/>
    </row>
    <row r="52" spans="1:6" s="13" customFormat="1" ht="5.65" customHeight="1" x14ac:dyDescent="0.25">
      <c r="A52" s="15"/>
      <c r="B52" s="2"/>
      <c r="C52" s="94"/>
      <c r="D52" s="94"/>
      <c r="E52" s="199"/>
      <c r="F52" s="199"/>
    </row>
    <row r="53" spans="1:6" s="13" customFormat="1" ht="5.65" customHeight="1" x14ac:dyDescent="0.25">
      <c r="A53" s="17"/>
      <c r="B53" s="41"/>
      <c r="C53" s="9"/>
      <c r="D53" s="9"/>
      <c r="E53" s="200"/>
      <c r="F53" s="200"/>
    </row>
    <row r="54" spans="1:6" s="13" customFormat="1" ht="60" x14ac:dyDescent="0.25">
      <c r="A54" s="12" t="s">
        <v>14</v>
      </c>
      <c r="B54" s="1" t="s">
        <v>89</v>
      </c>
      <c r="C54" s="4" t="s">
        <v>29</v>
      </c>
      <c r="D54" s="10">
        <v>20</v>
      </c>
      <c r="E54" s="10"/>
      <c r="F54" s="10"/>
    </row>
    <row r="55" spans="1:6" s="13" customFormat="1" ht="5.65" customHeight="1" x14ac:dyDescent="0.25">
      <c r="A55" s="15"/>
      <c r="B55" s="2"/>
      <c r="C55" s="94"/>
      <c r="D55" s="94"/>
      <c r="E55" s="199"/>
      <c r="F55" s="199"/>
    </row>
    <row r="56" spans="1:6" s="13" customFormat="1" ht="5.65" customHeight="1" x14ac:dyDescent="0.25">
      <c r="A56" s="17"/>
      <c r="B56" s="41"/>
      <c r="C56" s="9"/>
      <c r="D56" s="9"/>
      <c r="E56" s="200"/>
      <c r="F56" s="200"/>
    </row>
    <row r="57" spans="1:6" s="13" customFormat="1" ht="45.6" customHeight="1" x14ac:dyDescent="0.25">
      <c r="A57" s="12" t="s">
        <v>15</v>
      </c>
      <c r="B57" s="1" t="s">
        <v>431</v>
      </c>
      <c r="C57" s="4" t="s">
        <v>49</v>
      </c>
      <c r="D57" s="10">
        <v>8</v>
      </c>
      <c r="E57" s="10"/>
      <c r="F57" s="10"/>
    </row>
    <row r="58" spans="1:6" s="13" customFormat="1" ht="5.65" customHeight="1" x14ac:dyDescent="0.25">
      <c r="A58" s="15"/>
      <c r="B58" s="2"/>
      <c r="C58" s="94"/>
      <c r="D58" s="94"/>
      <c r="E58" s="199"/>
      <c r="F58" s="199"/>
    </row>
    <row r="59" spans="1:6" s="13" customFormat="1" ht="5.65" customHeight="1" x14ac:dyDescent="0.25">
      <c r="A59" s="17"/>
      <c r="B59" s="41"/>
      <c r="C59" s="9"/>
      <c r="D59" s="9"/>
      <c r="E59" s="200"/>
      <c r="F59" s="200"/>
    </row>
    <row r="60" spans="1:6" s="13" customFormat="1" ht="60" customHeight="1" x14ac:dyDescent="0.25">
      <c r="A60" s="12" t="s">
        <v>16</v>
      </c>
      <c r="B60" s="1" t="s">
        <v>664</v>
      </c>
      <c r="C60" s="4" t="s">
        <v>7</v>
      </c>
      <c r="D60" s="10">
        <v>2</v>
      </c>
      <c r="E60" s="10"/>
      <c r="F60" s="10"/>
    </row>
    <row r="61" spans="1:6" s="13" customFormat="1" ht="5.65" customHeight="1" x14ac:dyDescent="0.25">
      <c r="A61" s="15"/>
      <c r="B61" s="2"/>
      <c r="C61" s="94"/>
      <c r="D61" s="94"/>
      <c r="E61" s="199"/>
      <c r="F61" s="199"/>
    </row>
    <row r="62" spans="1:6" s="13" customFormat="1" ht="5.65" customHeight="1" x14ac:dyDescent="0.25">
      <c r="A62" s="17"/>
      <c r="B62" s="41"/>
      <c r="C62" s="9"/>
      <c r="D62" s="9"/>
      <c r="E62" s="200"/>
      <c r="F62" s="200"/>
    </row>
    <row r="63" spans="1:6" s="13" customFormat="1" ht="90.6" customHeight="1" x14ac:dyDescent="0.25">
      <c r="A63" s="12" t="s">
        <v>17</v>
      </c>
      <c r="B63" s="1" t="s">
        <v>882</v>
      </c>
      <c r="C63" s="4" t="s">
        <v>731</v>
      </c>
      <c r="D63" s="10">
        <v>1</v>
      </c>
      <c r="E63" s="10"/>
      <c r="F63" s="10"/>
    </row>
    <row r="64" spans="1:6" s="13" customFormat="1" ht="5.65" customHeight="1" x14ac:dyDescent="0.25">
      <c r="A64" s="15"/>
      <c r="B64" s="2"/>
      <c r="C64" s="94"/>
      <c r="D64" s="94"/>
      <c r="E64" s="199"/>
      <c r="F64" s="199"/>
    </row>
    <row r="65" spans="1:6" s="14" customFormat="1" ht="5.65" customHeight="1" x14ac:dyDescent="0.25">
      <c r="A65" s="17"/>
      <c r="B65" s="3"/>
      <c r="C65" s="9"/>
      <c r="D65" s="9"/>
      <c r="E65" s="200"/>
      <c r="F65" s="200"/>
    </row>
    <row r="66" spans="1:6" s="13" customFormat="1" x14ac:dyDescent="0.25">
      <c r="A66" s="12" t="s">
        <v>18</v>
      </c>
      <c r="B66" s="1" t="s">
        <v>22</v>
      </c>
      <c r="C66" s="19" t="s">
        <v>689</v>
      </c>
      <c r="D66" s="137">
        <v>0.1</v>
      </c>
      <c r="E66" s="10"/>
      <c r="F66" s="10"/>
    </row>
    <row r="67" spans="1:6" s="13" customFormat="1" ht="4.9000000000000004" customHeight="1" x14ac:dyDescent="0.25">
      <c r="A67" s="15"/>
      <c r="B67" s="2"/>
      <c r="C67" s="94"/>
      <c r="D67" s="94"/>
      <c r="E67" s="199"/>
      <c r="F67" s="199"/>
    </row>
    <row r="68" spans="1:6" s="13" customFormat="1" ht="4.9000000000000004" customHeight="1" x14ac:dyDescent="0.25">
      <c r="A68" s="17"/>
      <c r="B68" s="41"/>
      <c r="C68" s="9"/>
      <c r="D68" s="9"/>
      <c r="E68" s="200"/>
      <c r="F68" s="200"/>
    </row>
    <row r="69" spans="1:6" s="13" customFormat="1" ht="16.5" customHeight="1" x14ac:dyDescent="0.25">
      <c r="A69" s="47"/>
      <c r="B69" s="160" t="s">
        <v>690</v>
      </c>
      <c r="C69" s="160"/>
      <c r="D69" s="160"/>
      <c r="E69" s="201"/>
      <c r="F69" s="202"/>
    </row>
    <row r="70" spans="1:6" s="13" customFormat="1" ht="16.5" customHeight="1" x14ac:dyDescent="0.25">
      <c r="A70" s="185"/>
      <c r="B70" s="186"/>
      <c r="C70" s="186"/>
      <c r="D70" s="186"/>
      <c r="E70" s="204"/>
      <c r="F70" s="204"/>
    </row>
    <row r="71" spans="1:6" s="13" customFormat="1" x14ac:dyDescent="0.25">
      <c r="A71" s="12"/>
      <c r="B71" s="46"/>
      <c r="C71" s="4"/>
      <c r="D71" s="10"/>
      <c r="E71" s="10"/>
      <c r="F71" s="10"/>
    </row>
    <row r="72" spans="1:6" x14ac:dyDescent="0.25">
      <c r="A72" s="37" t="s">
        <v>23</v>
      </c>
      <c r="B72" s="38" t="s">
        <v>24</v>
      </c>
      <c r="C72" s="5"/>
      <c r="D72" s="5"/>
      <c r="E72" s="5"/>
      <c r="F72" s="40"/>
    </row>
    <row r="73" spans="1:6" s="13" customFormat="1" ht="5.65" customHeight="1" x14ac:dyDescent="0.25">
      <c r="A73" s="15"/>
      <c r="B73" s="2"/>
      <c r="C73" s="16"/>
      <c r="D73" s="8"/>
      <c r="E73" s="8"/>
      <c r="F73" s="8"/>
    </row>
    <row r="74" spans="1:6" s="14" customFormat="1" ht="5.65" customHeight="1" x14ac:dyDescent="0.25">
      <c r="A74" s="17"/>
      <c r="B74" s="3"/>
      <c r="C74" s="18"/>
      <c r="D74" s="9"/>
      <c r="E74" s="9"/>
      <c r="F74" s="9"/>
    </row>
    <row r="75" spans="1:6" s="13" customFormat="1" ht="63.6" customHeight="1" x14ac:dyDescent="0.25">
      <c r="A75" s="549" t="s">
        <v>28</v>
      </c>
      <c r="B75" s="550"/>
      <c r="C75" s="550"/>
      <c r="D75" s="550"/>
      <c r="E75" s="550"/>
      <c r="F75" s="551"/>
    </row>
    <row r="76" spans="1:6" s="13" customFormat="1" ht="5.65" customHeight="1" x14ac:dyDescent="0.25">
      <c r="A76" s="15"/>
      <c r="B76" s="2"/>
      <c r="C76" s="16"/>
      <c r="D76" s="8"/>
      <c r="E76" s="8"/>
      <c r="F76" s="8"/>
    </row>
    <row r="77" spans="1:6" s="14" customFormat="1" ht="5.65" customHeight="1" x14ac:dyDescent="0.25">
      <c r="A77" s="17"/>
      <c r="B77" s="3"/>
      <c r="C77" s="18"/>
      <c r="D77" s="9"/>
      <c r="E77" s="9"/>
      <c r="F77" s="9"/>
    </row>
    <row r="78" spans="1:6" s="13" customFormat="1" ht="45" x14ac:dyDescent="0.25">
      <c r="A78" s="12" t="s">
        <v>27</v>
      </c>
      <c r="B78" s="1" t="s">
        <v>85</v>
      </c>
      <c r="C78" s="4" t="s">
        <v>26</v>
      </c>
      <c r="D78" s="10">
        <v>19</v>
      </c>
      <c r="E78" s="10"/>
      <c r="F78" s="10"/>
    </row>
    <row r="79" spans="1:6" s="13" customFormat="1" ht="15.95" customHeight="1" x14ac:dyDescent="0.25">
      <c r="A79" s="15"/>
      <c r="B79" s="2"/>
      <c r="C79" s="94"/>
      <c r="D79" s="94"/>
      <c r="E79" s="199"/>
      <c r="F79" s="199" t="str">
        <f t="shared" ref="F79" si="1">IF(D79&gt;0,ROUND((E79*D79),2),"")</f>
        <v/>
      </c>
    </row>
    <row r="80" spans="1:6" s="13" customFormat="1" ht="75" x14ac:dyDescent="0.25">
      <c r="A80" s="17" t="s">
        <v>12</v>
      </c>
      <c r="B80" s="1" t="s">
        <v>796</v>
      </c>
      <c r="C80" s="14"/>
      <c r="D80" s="10"/>
      <c r="E80" s="200"/>
      <c r="F80" s="200"/>
    </row>
    <row r="81" spans="1:6" s="13" customFormat="1" ht="15.95" customHeight="1" x14ac:dyDescent="0.25">
      <c r="A81" s="17" t="s">
        <v>60</v>
      </c>
      <c r="B81" s="1" t="s">
        <v>711</v>
      </c>
      <c r="C81" s="14" t="s">
        <v>26</v>
      </c>
      <c r="D81" s="10">
        <f>95+26</f>
        <v>121</v>
      </c>
      <c r="E81" s="200"/>
      <c r="F81" s="200"/>
    </row>
    <row r="82" spans="1:6" s="13" customFormat="1" ht="15.95" customHeight="1" x14ac:dyDescent="0.25">
      <c r="A82" s="17" t="s">
        <v>61</v>
      </c>
      <c r="B82" s="1" t="s">
        <v>713</v>
      </c>
      <c r="C82" s="14" t="s">
        <v>26</v>
      </c>
      <c r="D82" s="10">
        <v>75</v>
      </c>
      <c r="E82" s="200"/>
      <c r="F82" s="200"/>
    </row>
    <row r="83" spans="1:6" s="13" customFormat="1" ht="15.95" customHeight="1" x14ac:dyDescent="0.25">
      <c r="A83" s="17" t="s">
        <v>522</v>
      </c>
      <c r="B83" s="1" t="s">
        <v>795</v>
      </c>
      <c r="C83" s="14" t="s">
        <v>26</v>
      </c>
      <c r="D83" s="10">
        <v>21</v>
      </c>
      <c r="E83" s="200"/>
      <c r="F83" s="200"/>
    </row>
    <row r="84" spans="1:6" s="13" customFormat="1" ht="15.95" customHeight="1" x14ac:dyDescent="0.25">
      <c r="A84" s="17"/>
      <c r="B84" s="1"/>
      <c r="C84" s="14"/>
      <c r="D84" s="10"/>
      <c r="E84" s="200"/>
      <c r="F84" s="200"/>
    </row>
    <row r="85" spans="1:6" s="13" customFormat="1" ht="45" x14ac:dyDescent="0.25">
      <c r="A85" s="17" t="s">
        <v>13</v>
      </c>
      <c r="B85" s="1" t="s">
        <v>717</v>
      </c>
      <c r="C85" s="14" t="s">
        <v>26</v>
      </c>
      <c r="D85" s="10">
        <v>4</v>
      </c>
      <c r="E85" s="200"/>
      <c r="F85" s="200"/>
    </row>
    <row r="86" spans="1:6" s="13" customFormat="1" ht="15.95" customHeight="1" x14ac:dyDescent="0.25">
      <c r="A86" s="17"/>
      <c r="B86" s="1"/>
      <c r="E86" s="200"/>
      <c r="F86" s="200"/>
    </row>
    <row r="87" spans="1:6" s="13" customFormat="1" ht="80.25" customHeight="1" x14ac:dyDescent="0.25">
      <c r="A87" s="17" t="s">
        <v>14</v>
      </c>
      <c r="B87" s="1" t="s">
        <v>718</v>
      </c>
      <c r="C87" s="14" t="s">
        <v>26</v>
      </c>
      <c r="D87" s="9">
        <v>8</v>
      </c>
      <c r="E87" s="200"/>
      <c r="F87" s="200"/>
    </row>
    <row r="88" spans="1:6" s="13" customFormat="1" ht="15.95" customHeight="1" x14ac:dyDescent="0.25">
      <c r="A88" s="17"/>
      <c r="B88" s="41"/>
      <c r="C88" s="9"/>
      <c r="D88" s="9"/>
      <c r="E88" s="200"/>
      <c r="F88" s="200"/>
    </row>
    <row r="89" spans="1:6" s="13" customFormat="1" ht="45" x14ac:dyDescent="0.25">
      <c r="A89" s="17" t="s">
        <v>15</v>
      </c>
      <c r="B89" s="26" t="s">
        <v>797</v>
      </c>
      <c r="C89" s="19" t="s">
        <v>29</v>
      </c>
      <c r="D89" s="10">
        <v>22</v>
      </c>
      <c r="E89" s="200"/>
      <c r="F89" s="200"/>
    </row>
    <row r="90" spans="1:6" s="13" customFormat="1" ht="15.95" customHeight="1" x14ac:dyDescent="0.25">
      <c r="A90" s="17"/>
      <c r="B90" s="27"/>
      <c r="C90" s="91"/>
      <c r="D90" s="10"/>
      <c r="E90" s="200"/>
      <c r="F90" s="200"/>
    </row>
    <row r="91" spans="1:6" s="13" customFormat="1" ht="75" x14ac:dyDescent="0.25">
      <c r="A91" s="17" t="s">
        <v>16</v>
      </c>
      <c r="B91" s="1" t="s">
        <v>726</v>
      </c>
      <c r="C91" s="19" t="s">
        <v>26</v>
      </c>
      <c r="D91" s="10">
        <v>6</v>
      </c>
      <c r="E91" s="200"/>
      <c r="F91" s="200"/>
    </row>
    <row r="92" spans="1:6" s="13" customFormat="1" ht="15.95" customHeight="1" x14ac:dyDescent="0.25">
      <c r="A92" s="17"/>
      <c r="B92" s="41"/>
      <c r="C92" s="9"/>
      <c r="D92" s="9"/>
      <c r="E92" s="200"/>
      <c r="F92" s="200"/>
    </row>
    <row r="93" spans="1:6" s="13" customFormat="1" ht="120" x14ac:dyDescent="0.25">
      <c r="A93" s="12" t="s">
        <v>17</v>
      </c>
      <c r="B93" s="1" t="s">
        <v>727</v>
      </c>
      <c r="C93" s="19" t="s">
        <v>26</v>
      </c>
      <c r="D93" s="31">
        <v>2</v>
      </c>
      <c r="E93" s="200"/>
      <c r="F93" s="200"/>
    </row>
    <row r="94" spans="1:6" s="13" customFormat="1" ht="15.95" customHeight="1" x14ac:dyDescent="0.25">
      <c r="A94" s="12"/>
      <c r="B94" s="1"/>
      <c r="C94" s="4"/>
      <c r="D94" s="10"/>
      <c r="E94" s="200"/>
      <c r="F94" s="200"/>
    </row>
    <row r="95" spans="1:6" s="13" customFormat="1" ht="75" x14ac:dyDescent="0.25">
      <c r="A95" s="12" t="s">
        <v>18</v>
      </c>
      <c r="B95" s="1" t="s">
        <v>728</v>
      </c>
      <c r="C95" s="14" t="s">
        <v>26</v>
      </c>
      <c r="D95" s="91">
        <v>2</v>
      </c>
      <c r="E95" s="200"/>
      <c r="F95" s="200"/>
    </row>
    <row r="96" spans="1:6" s="13" customFormat="1" ht="15.95" customHeight="1" x14ac:dyDescent="0.25">
      <c r="A96" s="12"/>
      <c r="B96" s="28"/>
      <c r="C96" s="25"/>
      <c r="D96" s="25"/>
      <c r="E96" s="200"/>
      <c r="F96" s="200"/>
    </row>
    <row r="97" spans="1:6" s="13" customFormat="1" ht="93.75" customHeight="1" x14ac:dyDescent="0.25">
      <c r="A97" s="12" t="s">
        <v>19</v>
      </c>
      <c r="B97" s="1" t="s">
        <v>892</v>
      </c>
      <c r="C97" s="4" t="s">
        <v>26</v>
      </c>
      <c r="D97" s="10">
        <v>208</v>
      </c>
      <c r="E97" s="200"/>
      <c r="F97" s="200"/>
    </row>
    <row r="98" spans="1:6" s="13" customFormat="1" ht="15.95" customHeight="1" x14ac:dyDescent="0.25">
      <c r="A98" s="17"/>
      <c r="B98" s="41"/>
      <c r="C98" s="9"/>
      <c r="D98" s="9"/>
      <c r="E98" s="200"/>
      <c r="F98" s="200"/>
    </row>
    <row r="99" spans="1:6" s="13" customFormat="1" ht="106.5" customHeight="1" x14ac:dyDescent="0.25">
      <c r="A99" s="12" t="s">
        <v>40</v>
      </c>
      <c r="B99" s="178" t="s">
        <v>877</v>
      </c>
      <c r="C99" s="4" t="s">
        <v>687</v>
      </c>
      <c r="D99" s="10">
        <v>22</v>
      </c>
      <c r="E99" s="200"/>
      <c r="F99" s="200"/>
    </row>
    <row r="100" spans="1:6" s="13" customFormat="1" ht="15.95" customHeight="1" x14ac:dyDescent="0.25">
      <c r="A100" s="17"/>
      <c r="B100" s="41"/>
      <c r="C100" s="9"/>
      <c r="D100" s="9"/>
      <c r="E100" s="200"/>
      <c r="F100" s="200"/>
    </row>
    <row r="101" spans="1:6" s="13" customFormat="1" ht="301.5" customHeight="1" x14ac:dyDescent="0.25">
      <c r="A101" s="17" t="s">
        <v>42</v>
      </c>
      <c r="B101" s="1" t="s">
        <v>897</v>
      </c>
      <c r="C101" s="9" t="s">
        <v>731</v>
      </c>
      <c r="D101" s="9">
        <v>1</v>
      </c>
      <c r="E101" s="200"/>
      <c r="F101" s="200"/>
    </row>
    <row r="102" spans="1:6" s="13" customFormat="1" ht="15.95" customHeight="1" x14ac:dyDescent="0.25">
      <c r="A102" s="17"/>
      <c r="B102" s="41"/>
      <c r="C102" s="9"/>
      <c r="D102" s="9"/>
      <c r="E102" s="200"/>
      <c r="F102" s="200"/>
    </row>
    <row r="103" spans="1:6" s="13" customFormat="1" ht="75" customHeight="1" x14ac:dyDescent="0.25">
      <c r="A103" s="12" t="s">
        <v>43</v>
      </c>
      <c r="B103" s="1" t="s">
        <v>884</v>
      </c>
      <c r="C103" s="4" t="s">
        <v>29</v>
      </c>
      <c r="D103" s="10">
        <v>45</v>
      </c>
      <c r="E103" s="10"/>
      <c r="F103" s="10"/>
    </row>
    <row r="104" spans="1:6" s="13" customFormat="1" x14ac:dyDescent="0.25">
      <c r="A104" s="12"/>
      <c r="B104" s="1"/>
      <c r="C104" s="4"/>
      <c r="D104" s="10"/>
      <c r="E104" s="10"/>
      <c r="F104" s="10"/>
    </row>
    <row r="105" spans="1:6" s="13" customFormat="1" ht="45" x14ac:dyDescent="0.25">
      <c r="A105" s="15" t="s">
        <v>44</v>
      </c>
      <c r="B105" s="1" t="s">
        <v>1198</v>
      </c>
      <c r="C105" s="4" t="s">
        <v>26</v>
      </c>
      <c r="D105" s="10">
        <v>8.5</v>
      </c>
      <c r="E105" s="199"/>
      <c r="F105" s="199"/>
    </row>
    <row r="106" spans="1:6" s="14" customFormat="1" x14ac:dyDescent="0.25">
      <c r="A106" s="17"/>
      <c r="B106" s="3"/>
      <c r="C106" s="9"/>
      <c r="D106" s="9"/>
      <c r="E106" s="200"/>
      <c r="F106" s="200"/>
    </row>
    <row r="107" spans="1:6" s="13" customFormat="1" ht="61.9" customHeight="1" x14ac:dyDescent="0.25">
      <c r="A107" s="12" t="s">
        <v>45</v>
      </c>
      <c r="B107" s="1" t="s">
        <v>885</v>
      </c>
      <c r="C107" s="4" t="s">
        <v>26</v>
      </c>
      <c r="D107" s="10">
        <v>19</v>
      </c>
      <c r="E107" s="10"/>
      <c r="F107" s="10"/>
    </row>
    <row r="108" spans="1:6" s="13" customFormat="1" ht="5.65" customHeight="1" x14ac:dyDescent="0.25">
      <c r="A108" s="15"/>
      <c r="B108" s="2"/>
      <c r="C108" s="94"/>
      <c r="D108" s="94"/>
      <c r="E108" s="199"/>
      <c r="F108" s="199"/>
    </row>
    <row r="109" spans="1:6" s="14" customFormat="1" ht="5.65" customHeight="1" x14ac:dyDescent="0.25">
      <c r="A109" s="17"/>
      <c r="B109" s="3"/>
      <c r="C109" s="9"/>
      <c r="D109" s="9"/>
      <c r="E109" s="200"/>
      <c r="F109" s="200"/>
    </row>
    <row r="110" spans="1:6" s="13" customFormat="1" ht="48" customHeight="1" x14ac:dyDescent="0.25">
      <c r="A110" s="12" t="s">
        <v>46</v>
      </c>
      <c r="B110" s="48" t="s">
        <v>86</v>
      </c>
      <c r="C110" s="4" t="s">
        <v>26</v>
      </c>
      <c r="D110" s="10">
        <v>19</v>
      </c>
      <c r="E110" s="10"/>
      <c r="F110" s="10"/>
    </row>
    <row r="111" spans="1:6" s="13" customFormat="1" ht="5.65" customHeight="1" x14ac:dyDescent="0.25">
      <c r="A111" s="15"/>
      <c r="B111" s="2"/>
      <c r="C111" s="94"/>
      <c r="D111" s="94"/>
      <c r="E111" s="199"/>
      <c r="F111" s="199"/>
    </row>
    <row r="112" spans="1:6" s="14" customFormat="1" ht="5.65" customHeight="1" x14ac:dyDescent="0.25">
      <c r="A112" s="17"/>
      <c r="B112" s="3"/>
      <c r="C112" s="9"/>
      <c r="D112" s="9"/>
      <c r="E112" s="200"/>
      <c r="F112" s="200"/>
    </row>
    <row r="113" spans="1:6" s="14" customFormat="1" ht="30" x14ac:dyDescent="0.25">
      <c r="A113" s="12" t="s">
        <v>78</v>
      </c>
      <c r="B113" s="1" t="s">
        <v>88</v>
      </c>
      <c r="C113" s="4" t="s">
        <v>29</v>
      </c>
      <c r="D113" s="10">
        <v>100</v>
      </c>
      <c r="E113" s="10"/>
      <c r="F113" s="10"/>
    </row>
    <row r="114" spans="1:6" s="13" customFormat="1" ht="5.65" customHeight="1" x14ac:dyDescent="0.25">
      <c r="A114" s="15"/>
      <c r="B114" s="2"/>
      <c r="C114" s="94"/>
      <c r="D114" s="94"/>
      <c r="E114" s="199"/>
      <c r="F114" s="199"/>
    </row>
    <row r="115" spans="1:6" s="14" customFormat="1" ht="5.65" customHeight="1" x14ac:dyDescent="0.25">
      <c r="A115" s="17"/>
      <c r="B115" s="3"/>
      <c r="C115" s="9"/>
      <c r="D115" s="9"/>
      <c r="E115" s="200"/>
      <c r="F115" s="200"/>
    </row>
    <row r="116" spans="1:6" s="14" customFormat="1" ht="135" x14ac:dyDescent="0.25">
      <c r="A116" s="12" t="s">
        <v>138</v>
      </c>
      <c r="B116" s="1" t="s">
        <v>665</v>
      </c>
      <c r="C116" s="4" t="s">
        <v>29</v>
      </c>
      <c r="D116" s="10">
        <v>62</v>
      </c>
      <c r="E116" s="10"/>
      <c r="F116" s="10"/>
    </row>
    <row r="117" spans="1:6" s="13" customFormat="1" ht="5.65" customHeight="1" x14ac:dyDescent="0.25">
      <c r="A117" s="15"/>
      <c r="B117" s="2"/>
      <c r="C117" s="94"/>
      <c r="D117" s="94"/>
      <c r="E117" s="199"/>
      <c r="F117" s="199"/>
    </row>
    <row r="118" spans="1:6" s="14" customFormat="1" ht="5.65" customHeight="1" x14ac:dyDescent="0.25">
      <c r="A118" s="17"/>
      <c r="B118" s="3"/>
      <c r="C118" s="9"/>
      <c r="D118" s="9"/>
      <c r="E118" s="200"/>
      <c r="F118" s="200"/>
    </row>
    <row r="119" spans="1:6" s="14" customFormat="1" ht="34.9" customHeight="1" x14ac:dyDescent="0.25">
      <c r="A119" s="12" t="s">
        <v>139</v>
      </c>
      <c r="B119" s="48" t="s">
        <v>41</v>
      </c>
      <c r="C119" s="4" t="s">
        <v>29</v>
      </c>
      <c r="D119" s="10">
        <v>100</v>
      </c>
      <c r="E119" s="10"/>
      <c r="F119" s="10"/>
    </row>
    <row r="120" spans="1:6" s="13" customFormat="1" ht="5.65" customHeight="1" x14ac:dyDescent="0.25">
      <c r="A120" s="15"/>
      <c r="B120" s="2"/>
      <c r="C120" s="94"/>
      <c r="D120" s="94"/>
      <c r="E120" s="199"/>
      <c r="F120" s="199"/>
    </row>
    <row r="121" spans="1:6" s="14" customFormat="1" ht="5.65" customHeight="1" x14ac:dyDescent="0.25">
      <c r="A121" s="17"/>
      <c r="B121" s="3"/>
      <c r="C121" s="9"/>
      <c r="D121" s="9"/>
      <c r="E121" s="200"/>
      <c r="F121" s="200"/>
    </row>
    <row r="122" spans="1:6" s="13" customFormat="1" x14ac:dyDescent="0.25">
      <c r="A122" s="12" t="s">
        <v>243</v>
      </c>
      <c r="B122" s="1" t="s">
        <v>22</v>
      </c>
      <c r="C122" s="19" t="s">
        <v>689</v>
      </c>
      <c r="D122" s="137">
        <v>0.1</v>
      </c>
      <c r="E122" s="10"/>
      <c r="F122" s="10"/>
    </row>
    <row r="123" spans="1:6" s="13" customFormat="1" ht="5.65" customHeight="1" x14ac:dyDescent="0.25">
      <c r="A123" s="15"/>
      <c r="B123" s="2"/>
      <c r="C123" s="94"/>
      <c r="D123" s="94"/>
      <c r="E123" s="199"/>
      <c r="F123" s="199" t="str">
        <f t="shared" ref="F123" si="2">IF(D123&gt;0,ROUND((E123*D123),2),"")</f>
        <v/>
      </c>
    </row>
    <row r="124" spans="1:6" s="14" customFormat="1" ht="5.65" customHeight="1" x14ac:dyDescent="0.25">
      <c r="A124" s="17"/>
      <c r="B124" s="3"/>
      <c r="C124" s="9"/>
      <c r="D124" s="9"/>
      <c r="E124" s="200"/>
      <c r="F124" s="200"/>
    </row>
    <row r="125" spans="1:6" s="13" customFormat="1" ht="16.5" customHeight="1" x14ac:dyDescent="0.25">
      <c r="A125" s="47"/>
      <c r="B125" s="160" t="s">
        <v>691</v>
      </c>
      <c r="C125" s="160"/>
      <c r="D125" s="160"/>
      <c r="E125" s="201"/>
      <c r="F125" s="202"/>
    </row>
    <row r="126" spans="1:6" s="13" customFormat="1" x14ac:dyDescent="0.25">
      <c r="A126" s="12"/>
      <c r="B126" s="46"/>
      <c r="C126" s="4"/>
      <c r="D126" s="10"/>
      <c r="E126" s="10"/>
      <c r="F126" s="10"/>
    </row>
    <row r="127" spans="1:6" s="13" customFormat="1" x14ac:dyDescent="0.25">
      <c r="A127" s="12"/>
      <c r="B127" s="46"/>
      <c r="C127" s="4"/>
      <c r="D127" s="10"/>
      <c r="E127" s="10"/>
      <c r="F127" s="10"/>
    </row>
    <row r="128" spans="1:6" x14ac:dyDescent="0.25">
      <c r="A128" s="37" t="s">
        <v>30</v>
      </c>
      <c r="B128" s="38" t="s">
        <v>432</v>
      </c>
      <c r="C128" s="5"/>
      <c r="D128" s="5"/>
      <c r="E128" s="196"/>
      <c r="F128" s="40"/>
    </row>
    <row r="129" spans="1:6" s="13" customFormat="1" ht="5.65" customHeight="1" x14ac:dyDescent="0.25">
      <c r="A129" s="15"/>
      <c r="B129" s="2"/>
      <c r="C129" s="94"/>
      <c r="D129" s="94"/>
      <c r="E129" s="199"/>
      <c r="F129" s="199"/>
    </row>
    <row r="130" spans="1:6" s="14" customFormat="1" ht="5.65" customHeight="1" x14ac:dyDescent="0.25">
      <c r="A130" s="17"/>
      <c r="B130" s="3"/>
      <c r="C130" s="9"/>
      <c r="D130" s="9"/>
      <c r="E130" s="200"/>
      <c r="F130" s="200"/>
    </row>
    <row r="131" spans="1:6" s="51" customFormat="1" ht="60.6" customHeight="1" x14ac:dyDescent="0.25">
      <c r="A131" s="49" t="s">
        <v>27</v>
      </c>
      <c r="B131" s="50" t="s">
        <v>133</v>
      </c>
      <c r="C131" s="96" t="s">
        <v>29</v>
      </c>
      <c r="D131" s="97">
        <v>116</v>
      </c>
      <c r="E131" s="97"/>
      <c r="F131" s="97"/>
    </row>
    <row r="132" spans="1:6" s="13" customFormat="1" ht="5.65" customHeight="1" x14ac:dyDescent="0.25">
      <c r="A132" s="15"/>
      <c r="B132" s="2"/>
      <c r="C132" s="94"/>
      <c r="D132" s="94"/>
      <c r="E132" s="199"/>
      <c r="F132" s="199"/>
    </row>
    <row r="133" spans="1:6" s="14" customFormat="1" ht="5.65" customHeight="1" x14ac:dyDescent="0.25">
      <c r="A133" s="17"/>
      <c r="B133" s="3"/>
      <c r="C133" s="9"/>
      <c r="D133" s="9"/>
      <c r="E133" s="200"/>
      <c r="F133" s="200"/>
    </row>
    <row r="134" spans="1:6" s="13" customFormat="1" ht="47.45" customHeight="1" x14ac:dyDescent="0.25">
      <c r="A134" s="12" t="s">
        <v>12</v>
      </c>
      <c r="B134" s="50" t="s">
        <v>900</v>
      </c>
      <c r="C134" s="4" t="s">
        <v>29</v>
      </c>
      <c r="D134" s="10">
        <v>135</v>
      </c>
      <c r="E134" s="10"/>
      <c r="F134" s="10"/>
    </row>
    <row r="135" spans="1:6" s="13" customFormat="1" ht="5.65" customHeight="1" x14ac:dyDescent="0.25">
      <c r="A135" s="15"/>
      <c r="B135" s="2"/>
      <c r="C135" s="94"/>
      <c r="D135" s="94"/>
      <c r="E135" s="199"/>
      <c r="F135" s="199"/>
    </row>
    <row r="136" spans="1:6" s="14" customFormat="1" ht="5.65" customHeight="1" x14ac:dyDescent="0.25">
      <c r="A136" s="17"/>
      <c r="B136" s="3"/>
      <c r="C136" s="9"/>
      <c r="D136" s="9"/>
      <c r="E136" s="200"/>
      <c r="F136" s="200"/>
    </row>
    <row r="137" spans="1:6" s="13" customFormat="1" ht="122.25" customHeight="1" x14ac:dyDescent="0.25">
      <c r="A137" s="12" t="s">
        <v>13</v>
      </c>
      <c r="B137" s="50" t="s">
        <v>127</v>
      </c>
      <c r="C137" s="4" t="s">
        <v>29</v>
      </c>
      <c r="D137" s="10">
        <v>24</v>
      </c>
      <c r="E137" s="10"/>
      <c r="F137" s="10"/>
    </row>
    <row r="138" spans="1:6" s="13" customFormat="1" ht="5.65" customHeight="1" x14ac:dyDescent="0.25">
      <c r="A138" s="15"/>
      <c r="B138" s="2"/>
      <c r="C138" s="94"/>
      <c r="D138" s="94"/>
      <c r="E138" s="199"/>
      <c r="F138" s="199"/>
    </row>
    <row r="139" spans="1:6" s="14" customFormat="1" ht="5.65" customHeight="1" x14ac:dyDescent="0.25">
      <c r="A139" s="17"/>
      <c r="B139" s="3"/>
      <c r="C139" s="9"/>
      <c r="D139" s="9"/>
      <c r="E139" s="200"/>
      <c r="F139" s="200"/>
    </row>
    <row r="140" spans="1:6" s="13" customFormat="1" ht="104.25" customHeight="1" x14ac:dyDescent="0.25">
      <c r="A140" s="12" t="s">
        <v>14</v>
      </c>
      <c r="B140" s="1" t="s">
        <v>126</v>
      </c>
      <c r="C140" s="96" t="s">
        <v>7</v>
      </c>
      <c r="D140" s="10">
        <v>3</v>
      </c>
      <c r="E140" s="10"/>
      <c r="F140" s="10"/>
    </row>
    <row r="141" spans="1:6" s="13" customFormat="1" ht="5.45" customHeight="1" x14ac:dyDescent="0.25">
      <c r="A141" s="15"/>
      <c r="B141" s="2"/>
      <c r="C141" s="94"/>
      <c r="D141" s="94"/>
      <c r="E141" s="199"/>
      <c r="F141" s="199"/>
    </row>
    <row r="142" spans="1:6" s="14" customFormat="1" ht="5.65" customHeight="1" x14ac:dyDescent="0.25">
      <c r="A142" s="17"/>
      <c r="B142" s="3"/>
      <c r="C142" s="9"/>
      <c r="D142" s="9"/>
      <c r="E142" s="200"/>
      <c r="F142" s="200"/>
    </row>
    <row r="143" spans="1:6" s="13" customFormat="1" ht="45" x14ac:dyDescent="0.25">
      <c r="A143" s="12" t="s">
        <v>15</v>
      </c>
      <c r="B143" s="50" t="s">
        <v>902</v>
      </c>
      <c r="C143" s="4" t="s">
        <v>29</v>
      </c>
      <c r="D143" s="10">
        <v>24</v>
      </c>
      <c r="E143" s="10"/>
      <c r="F143" s="10"/>
    </row>
    <row r="144" spans="1:6" s="13" customFormat="1" ht="5.65" customHeight="1" x14ac:dyDescent="0.25">
      <c r="A144" s="15"/>
      <c r="B144" s="2"/>
      <c r="C144" s="94"/>
      <c r="D144" s="94"/>
      <c r="E144" s="199"/>
      <c r="F144" s="199"/>
    </row>
    <row r="145" spans="1:6" s="14" customFormat="1" ht="5.65" customHeight="1" x14ac:dyDescent="0.25">
      <c r="A145" s="17"/>
      <c r="B145" s="3"/>
      <c r="C145" s="9"/>
      <c r="D145" s="9"/>
      <c r="E145" s="200"/>
      <c r="F145" s="200"/>
    </row>
    <row r="146" spans="1:6" s="13" customFormat="1" ht="75" x14ac:dyDescent="0.25">
      <c r="A146" s="12" t="s">
        <v>16</v>
      </c>
      <c r="B146" s="1" t="s">
        <v>901</v>
      </c>
      <c r="C146" s="4" t="s">
        <v>29</v>
      </c>
      <c r="D146" s="10">
        <v>118</v>
      </c>
      <c r="E146" s="10"/>
      <c r="F146" s="10"/>
    </row>
    <row r="147" spans="1:6" s="13" customFormat="1" x14ac:dyDescent="0.25">
      <c r="A147" s="12"/>
      <c r="B147" s="1"/>
      <c r="C147" s="4"/>
      <c r="D147" s="10"/>
      <c r="E147" s="10"/>
      <c r="F147" s="10"/>
    </row>
    <row r="148" spans="1:6" s="13" customFormat="1" ht="121.15" customHeight="1" x14ac:dyDescent="0.25">
      <c r="A148" s="12" t="s">
        <v>17</v>
      </c>
      <c r="B148" s="1" t="s">
        <v>129</v>
      </c>
      <c r="C148" s="4" t="s">
        <v>29</v>
      </c>
      <c r="D148" s="10">
        <v>14</v>
      </c>
      <c r="E148" s="10"/>
      <c r="F148" s="10"/>
    </row>
    <row r="149" spans="1:6" s="13" customFormat="1" ht="5.45" customHeight="1" x14ac:dyDescent="0.25">
      <c r="A149" s="15"/>
      <c r="B149" s="2"/>
      <c r="C149" s="94"/>
      <c r="D149" s="94"/>
      <c r="E149" s="199"/>
      <c r="F149" s="199"/>
    </row>
    <row r="150" spans="1:6" s="14" customFormat="1" ht="5.65" customHeight="1" x14ac:dyDescent="0.25">
      <c r="A150" s="17"/>
      <c r="B150" s="3"/>
      <c r="C150" s="9"/>
      <c r="D150" s="9"/>
      <c r="E150" s="200"/>
      <c r="F150" s="200"/>
    </row>
    <row r="151" spans="1:6" s="13" customFormat="1" ht="46.9" customHeight="1" x14ac:dyDescent="0.25">
      <c r="A151" s="12" t="s">
        <v>18</v>
      </c>
      <c r="B151" s="1" t="s">
        <v>130</v>
      </c>
      <c r="C151" s="4" t="s">
        <v>29</v>
      </c>
      <c r="D151" s="10">
        <v>42</v>
      </c>
      <c r="E151" s="10"/>
      <c r="F151" s="10"/>
    </row>
    <row r="152" spans="1:6" s="13" customFormat="1" ht="5.65" customHeight="1" x14ac:dyDescent="0.25">
      <c r="A152" s="15"/>
      <c r="B152" s="2"/>
      <c r="C152" s="94"/>
      <c r="D152" s="94"/>
      <c r="E152" s="199"/>
      <c r="F152" s="199"/>
    </row>
    <row r="153" spans="1:6" s="14" customFormat="1" ht="5.65" customHeight="1" x14ac:dyDescent="0.25">
      <c r="A153" s="17"/>
      <c r="B153" s="3"/>
      <c r="C153" s="9"/>
      <c r="D153" s="9"/>
      <c r="E153" s="200"/>
      <c r="F153" s="200"/>
    </row>
    <row r="154" spans="1:6" s="13" customFormat="1" ht="46.15" customHeight="1" x14ac:dyDescent="0.25">
      <c r="A154" s="12" t="s">
        <v>19</v>
      </c>
      <c r="B154" s="1" t="s">
        <v>890</v>
      </c>
      <c r="C154" s="4" t="s">
        <v>49</v>
      </c>
      <c r="D154" s="10">
        <v>16</v>
      </c>
      <c r="E154" s="10"/>
      <c r="F154" s="10"/>
    </row>
    <row r="155" spans="1:6" s="13" customFormat="1" ht="5.65" customHeight="1" x14ac:dyDescent="0.25">
      <c r="A155" s="15"/>
      <c r="B155" s="2"/>
      <c r="C155" s="94"/>
      <c r="D155" s="94"/>
      <c r="E155" s="199"/>
      <c r="F155" s="199"/>
    </row>
    <row r="156" spans="1:6" s="14" customFormat="1" ht="5.65" customHeight="1" x14ac:dyDescent="0.25">
      <c r="A156" s="17"/>
      <c r="B156" s="3"/>
      <c r="C156" s="9"/>
      <c r="D156" s="9"/>
      <c r="E156" s="200"/>
      <c r="F156" s="200"/>
    </row>
    <row r="157" spans="1:6" s="13" customFormat="1" ht="89.45" customHeight="1" x14ac:dyDescent="0.25">
      <c r="A157" s="12" t="s">
        <v>40</v>
      </c>
      <c r="B157" s="1" t="s">
        <v>132</v>
      </c>
      <c r="C157" s="4" t="s">
        <v>29</v>
      </c>
      <c r="D157" s="10">
        <v>118</v>
      </c>
      <c r="E157" s="10"/>
      <c r="F157" s="10"/>
    </row>
    <row r="158" spans="1:6" s="13" customFormat="1" ht="15.75" customHeight="1" x14ac:dyDescent="0.25">
      <c r="A158" s="15"/>
      <c r="B158" s="2"/>
      <c r="C158" s="94"/>
      <c r="D158" s="94"/>
      <c r="E158" s="199"/>
      <c r="F158" s="199"/>
    </row>
    <row r="159" spans="1:6" s="14" customFormat="1" ht="60" x14ac:dyDescent="0.25">
      <c r="A159" s="17" t="s">
        <v>42</v>
      </c>
      <c r="B159" s="1" t="s">
        <v>898</v>
      </c>
      <c r="C159" s="9" t="s">
        <v>29</v>
      </c>
      <c r="D159" s="211">
        <v>116</v>
      </c>
      <c r="E159" s="200"/>
      <c r="F159" s="200"/>
    </row>
    <row r="160" spans="1:6" s="14" customFormat="1" x14ac:dyDescent="0.25">
      <c r="A160" s="399"/>
      <c r="B160" s="195"/>
      <c r="C160" s="400"/>
      <c r="D160" s="209"/>
      <c r="E160" s="200"/>
      <c r="F160" s="200"/>
    </row>
    <row r="161" spans="1:6" s="14" customFormat="1" x14ac:dyDescent="0.25">
      <c r="A161" s="12" t="s">
        <v>43</v>
      </c>
      <c r="B161" s="1" t="s">
        <v>22</v>
      </c>
      <c r="C161" s="19" t="s">
        <v>689</v>
      </c>
      <c r="D161" s="137">
        <v>0.1</v>
      </c>
      <c r="E161" s="200"/>
      <c r="F161" s="97"/>
    </row>
    <row r="162" spans="1:6" s="13" customFormat="1" ht="5.65" customHeight="1" x14ac:dyDescent="0.25">
      <c r="A162" s="15"/>
      <c r="B162" s="2"/>
      <c r="C162" s="94"/>
      <c r="D162" s="94"/>
      <c r="E162" s="199"/>
      <c r="F162" s="199"/>
    </row>
    <row r="163" spans="1:6" s="14" customFormat="1" ht="5.65" customHeight="1" x14ac:dyDescent="0.25">
      <c r="A163" s="17"/>
      <c r="B163" s="3"/>
      <c r="C163" s="9"/>
      <c r="D163" s="9"/>
      <c r="E163" s="200"/>
      <c r="F163" s="200"/>
    </row>
    <row r="164" spans="1:6" s="13" customFormat="1" ht="18" customHeight="1" x14ac:dyDescent="0.25">
      <c r="A164" s="47"/>
      <c r="B164" s="160" t="s">
        <v>840</v>
      </c>
      <c r="C164" s="160"/>
      <c r="D164" s="160"/>
      <c r="E164" s="201"/>
      <c r="F164" s="202"/>
    </row>
    <row r="165" spans="1:6" s="13" customFormat="1" x14ac:dyDescent="0.25">
      <c r="A165" s="12"/>
      <c r="B165" s="46"/>
      <c r="C165" s="4"/>
      <c r="D165" s="10"/>
      <c r="E165" s="10"/>
      <c r="F165" s="10"/>
    </row>
    <row r="166" spans="1:6" s="13" customFormat="1" x14ac:dyDescent="0.25">
      <c r="A166" s="12"/>
      <c r="B166" s="46"/>
      <c r="C166" s="4"/>
      <c r="D166" s="10"/>
      <c r="E166" s="10"/>
      <c r="F166" s="10"/>
    </row>
    <row r="167" spans="1:6" x14ac:dyDescent="0.25">
      <c r="A167" s="37" t="s">
        <v>31</v>
      </c>
      <c r="B167" s="38" t="s">
        <v>38</v>
      </c>
      <c r="C167" s="5"/>
      <c r="D167" s="5"/>
      <c r="E167" s="196"/>
      <c r="F167" s="40"/>
    </row>
    <row r="168" spans="1:6" s="13" customFormat="1" ht="5.65" customHeight="1" x14ac:dyDescent="0.25">
      <c r="A168" s="15"/>
      <c r="B168" s="2"/>
      <c r="C168" s="94"/>
      <c r="D168" s="94"/>
      <c r="E168" s="199"/>
      <c r="F168" s="199"/>
    </row>
    <row r="169" spans="1:6" s="14" customFormat="1" ht="5.65" customHeight="1" x14ac:dyDescent="0.25">
      <c r="A169" s="17"/>
      <c r="B169" s="3"/>
      <c r="C169" s="9"/>
      <c r="D169" s="9"/>
      <c r="E169" s="200"/>
      <c r="F169" s="200"/>
    </row>
    <row r="170" spans="1:6" s="13" customFormat="1" ht="44.45" customHeight="1" x14ac:dyDescent="0.25">
      <c r="A170" s="12" t="s">
        <v>27</v>
      </c>
      <c r="B170" s="1" t="s">
        <v>887</v>
      </c>
      <c r="C170" s="4" t="s">
        <v>49</v>
      </c>
      <c r="D170" s="10">
        <v>18</v>
      </c>
      <c r="E170" s="10"/>
      <c r="F170" s="10"/>
    </row>
    <row r="171" spans="1:6" s="13" customFormat="1" ht="5.65" customHeight="1" x14ac:dyDescent="0.25">
      <c r="A171" s="15"/>
      <c r="B171" s="2"/>
      <c r="C171" s="94"/>
      <c r="D171" s="94"/>
      <c r="E171" s="199"/>
      <c r="F171" s="199"/>
    </row>
    <row r="172" spans="1:6" s="14" customFormat="1" ht="5.65" customHeight="1" x14ac:dyDescent="0.25">
      <c r="A172" s="17"/>
      <c r="B172" s="3"/>
      <c r="C172" s="9"/>
      <c r="D172" s="9"/>
      <c r="E172" s="200"/>
      <c r="F172" s="200"/>
    </row>
    <row r="173" spans="1:6" s="13" customFormat="1" ht="44.45" customHeight="1" x14ac:dyDescent="0.25">
      <c r="A173" s="12" t="s">
        <v>12</v>
      </c>
      <c r="B173" s="1" t="s">
        <v>888</v>
      </c>
      <c r="C173" s="4" t="s">
        <v>687</v>
      </c>
      <c r="D173" s="10">
        <v>5</v>
      </c>
      <c r="E173" s="10"/>
      <c r="F173" s="10"/>
    </row>
    <row r="174" spans="1:6" s="13" customFormat="1" ht="5.65" customHeight="1" x14ac:dyDescent="0.25">
      <c r="A174" s="15"/>
      <c r="B174" s="2"/>
      <c r="C174" s="94"/>
      <c r="D174" s="94"/>
      <c r="E174" s="199"/>
      <c r="F174" s="199"/>
    </row>
    <row r="175" spans="1:6" s="14" customFormat="1" ht="5.65" customHeight="1" x14ac:dyDescent="0.25">
      <c r="A175" s="17"/>
      <c r="B175" s="3"/>
      <c r="C175" s="9"/>
      <c r="D175" s="9"/>
      <c r="E175" s="200"/>
      <c r="F175" s="200"/>
    </row>
    <row r="176" spans="1:6" s="13" customFormat="1" ht="105" x14ac:dyDescent="0.25">
      <c r="A176" s="12" t="s">
        <v>13</v>
      </c>
      <c r="B176" s="1" t="s">
        <v>886</v>
      </c>
      <c r="C176" s="4" t="s">
        <v>29</v>
      </c>
      <c r="D176" s="10">
        <v>26</v>
      </c>
      <c r="E176" s="10"/>
      <c r="F176" s="10"/>
    </row>
    <row r="177" spans="1:6" s="13" customFormat="1" ht="5.65" customHeight="1" x14ac:dyDescent="0.25">
      <c r="A177" s="15"/>
      <c r="B177" s="2"/>
      <c r="C177" s="94"/>
      <c r="D177" s="94"/>
      <c r="E177" s="199"/>
      <c r="F177" s="199"/>
    </row>
    <row r="178" spans="1:6" s="14" customFormat="1" ht="5.65" customHeight="1" x14ac:dyDescent="0.25">
      <c r="A178" s="17"/>
      <c r="B178" s="3"/>
      <c r="C178" s="9"/>
      <c r="D178" s="9"/>
      <c r="E178" s="200"/>
      <c r="F178" s="200"/>
    </row>
    <row r="179" spans="1:6" s="14" customFormat="1" x14ac:dyDescent="0.25">
      <c r="A179" s="12" t="s">
        <v>14</v>
      </c>
      <c r="B179" s="1" t="s">
        <v>22</v>
      </c>
      <c r="C179" s="19" t="s">
        <v>689</v>
      </c>
      <c r="D179" s="137">
        <v>0.1</v>
      </c>
      <c r="E179" s="200"/>
      <c r="F179" s="200"/>
    </row>
    <row r="180" spans="1:6" s="13" customFormat="1" ht="5.65" customHeight="1" x14ac:dyDescent="0.25">
      <c r="A180" s="15"/>
      <c r="B180" s="2"/>
      <c r="C180" s="94"/>
      <c r="D180" s="94"/>
      <c r="E180" s="199"/>
      <c r="F180" s="199"/>
    </row>
    <row r="181" spans="1:6" s="14" customFormat="1" ht="5.65" customHeight="1" x14ac:dyDescent="0.25">
      <c r="A181" s="17"/>
      <c r="B181" s="3"/>
      <c r="C181" s="9"/>
      <c r="D181" s="9"/>
      <c r="E181" s="200"/>
      <c r="F181" s="200"/>
    </row>
    <row r="182" spans="1:6" s="13" customFormat="1" ht="18" customHeight="1" x14ac:dyDescent="0.25">
      <c r="A182" s="47"/>
      <c r="B182" s="160" t="s">
        <v>752</v>
      </c>
      <c r="C182" s="160"/>
      <c r="D182" s="160"/>
      <c r="E182" s="201"/>
      <c r="F182" s="202"/>
    </row>
    <row r="183" spans="1:6" s="13" customFormat="1" x14ac:dyDescent="0.25">
      <c r="A183" s="12"/>
      <c r="B183" s="46"/>
      <c r="C183" s="4"/>
      <c r="D183" s="10"/>
      <c r="E183" s="10"/>
      <c r="F183" s="10"/>
    </row>
    <row r="184" spans="1:6" s="13" customFormat="1" x14ac:dyDescent="0.25">
      <c r="A184" s="12"/>
      <c r="B184" s="46"/>
      <c r="C184" s="4"/>
      <c r="D184" s="10"/>
      <c r="E184" s="10"/>
      <c r="F184" s="10"/>
    </row>
    <row r="185" spans="1:6" x14ac:dyDescent="0.25">
      <c r="A185" s="37" t="s">
        <v>32</v>
      </c>
      <c r="B185" s="38" t="s">
        <v>275</v>
      </c>
      <c r="C185" s="5"/>
      <c r="D185" s="5"/>
      <c r="E185" s="196"/>
      <c r="F185" s="40"/>
    </row>
    <row r="186" spans="1:6" s="13" customFormat="1" ht="9.75" customHeight="1" x14ac:dyDescent="0.25">
      <c r="A186" s="15"/>
      <c r="B186" s="2"/>
      <c r="C186" s="94"/>
      <c r="D186" s="94"/>
      <c r="E186" s="199"/>
      <c r="F186" s="199"/>
    </row>
    <row r="187" spans="1:6" s="13" customFormat="1" ht="105" x14ac:dyDescent="0.25">
      <c r="A187" s="168">
        <v>1</v>
      </c>
      <c r="B187" s="166" t="s">
        <v>773</v>
      </c>
      <c r="C187" s="167" t="s">
        <v>29</v>
      </c>
      <c r="D187" s="9">
        <v>35</v>
      </c>
      <c r="E187" s="200"/>
      <c r="F187" s="200"/>
    </row>
    <row r="188" spans="1:6" s="13" customFormat="1" ht="15.95" customHeight="1" x14ac:dyDescent="0.25">
      <c r="A188" s="168"/>
      <c r="B188" s="166"/>
      <c r="C188" s="167"/>
      <c r="D188" s="9"/>
      <c r="E188" s="200"/>
      <c r="F188" s="200"/>
    </row>
    <row r="189" spans="1:6" s="13" customFormat="1" ht="75" x14ac:dyDescent="0.25">
      <c r="A189" s="168" t="s">
        <v>12</v>
      </c>
      <c r="B189" s="166" t="s">
        <v>774</v>
      </c>
      <c r="C189" s="167" t="s">
        <v>29</v>
      </c>
      <c r="D189" s="9">
        <v>89</v>
      </c>
      <c r="E189" s="200"/>
      <c r="F189" s="200"/>
    </row>
    <row r="190" spans="1:6" s="13" customFormat="1" ht="15.95" customHeight="1" x14ac:dyDescent="0.25">
      <c r="A190" s="168"/>
      <c r="B190" s="166"/>
      <c r="C190" s="167"/>
      <c r="D190" s="9"/>
      <c r="E190" s="200"/>
      <c r="F190" s="200"/>
    </row>
    <row r="191" spans="1:6" s="13" customFormat="1" ht="48.75" customHeight="1" x14ac:dyDescent="0.25">
      <c r="A191" s="168" t="s">
        <v>13</v>
      </c>
      <c r="B191" s="166" t="s">
        <v>775</v>
      </c>
      <c r="C191" s="167" t="s">
        <v>29</v>
      </c>
      <c r="D191" s="9">
        <v>18</v>
      </c>
      <c r="E191" s="200"/>
      <c r="F191" s="200"/>
    </row>
    <row r="192" spans="1:6" s="13" customFormat="1" ht="15.95" customHeight="1" x14ac:dyDescent="0.25">
      <c r="A192" s="168"/>
      <c r="B192" s="166"/>
      <c r="C192" s="167"/>
      <c r="D192" s="9"/>
      <c r="E192" s="200"/>
      <c r="F192" s="200"/>
    </row>
    <row r="193" spans="1:6" s="13" customFormat="1" ht="45" x14ac:dyDescent="0.25">
      <c r="A193" s="168" t="s">
        <v>14</v>
      </c>
      <c r="B193" s="166" t="s">
        <v>776</v>
      </c>
      <c r="C193" s="167" t="s">
        <v>7</v>
      </c>
      <c r="D193" s="9">
        <v>8</v>
      </c>
      <c r="E193" s="200"/>
      <c r="F193" s="200"/>
    </row>
    <row r="194" spans="1:6" s="13" customFormat="1" ht="15.95" customHeight="1" x14ac:dyDescent="0.25">
      <c r="A194" s="168"/>
      <c r="B194" s="32"/>
      <c r="C194" s="32"/>
      <c r="D194" s="9"/>
      <c r="E194" s="200"/>
      <c r="F194" s="200"/>
    </row>
    <row r="195" spans="1:6" s="13" customFormat="1" ht="60" customHeight="1" x14ac:dyDescent="0.25">
      <c r="A195" s="168" t="s">
        <v>15</v>
      </c>
      <c r="B195" s="181" t="s">
        <v>1168</v>
      </c>
      <c r="C195" s="460" t="s">
        <v>29</v>
      </c>
      <c r="D195" s="9">
        <v>88</v>
      </c>
      <c r="E195" s="200"/>
      <c r="F195" s="200"/>
    </row>
    <row r="196" spans="1:6" s="13" customFormat="1" ht="17.25" customHeight="1" x14ac:dyDescent="0.25">
      <c r="A196" s="168"/>
      <c r="B196" s="181"/>
      <c r="C196" s="460"/>
      <c r="D196" s="9"/>
      <c r="E196" s="200"/>
      <c r="F196" s="200"/>
    </row>
    <row r="197" spans="1:6" s="13" customFormat="1" ht="57.75" customHeight="1" x14ac:dyDescent="0.25">
      <c r="A197" s="168" t="s">
        <v>16</v>
      </c>
      <c r="B197" s="181" t="s">
        <v>1169</v>
      </c>
      <c r="C197" s="460" t="s">
        <v>29</v>
      </c>
      <c r="D197" s="9">
        <v>38</v>
      </c>
      <c r="E197" s="200"/>
      <c r="F197" s="200"/>
    </row>
    <row r="198" spans="1:6" s="13" customFormat="1" ht="15.95" customHeight="1" x14ac:dyDescent="0.25">
      <c r="A198" s="168"/>
      <c r="B198" s="166"/>
      <c r="C198" s="167"/>
      <c r="D198" s="9"/>
      <c r="E198" s="200"/>
      <c r="F198" s="200"/>
    </row>
    <row r="199" spans="1:6" s="13" customFormat="1" ht="75" x14ac:dyDescent="0.25">
      <c r="A199" s="17" t="s">
        <v>17</v>
      </c>
      <c r="B199" s="166" t="s">
        <v>802</v>
      </c>
      <c r="C199" s="167" t="s">
        <v>29</v>
      </c>
      <c r="D199" s="169">
        <v>5</v>
      </c>
      <c r="E199" s="200"/>
      <c r="F199" s="200"/>
    </row>
    <row r="200" spans="1:6" s="13" customFormat="1" ht="15.95" customHeight="1" x14ac:dyDescent="0.25">
      <c r="A200" s="168"/>
      <c r="B200" s="166"/>
      <c r="C200" s="167"/>
      <c r="D200" s="9"/>
      <c r="E200" s="200"/>
      <c r="F200" s="200"/>
    </row>
    <row r="201" spans="1:6" s="13" customFormat="1" ht="60" x14ac:dyDescent="0.25">
      <c r="A201" s="168" t="s">
        <v>18</v>
      </c>
      <c r="B201" s="359" t="s">
        <v>803</v>
      </c>
      <c r="C201" s="360" t="s">
        <v>687</v>
      </c>
      <c r="D201" s="361">
        <v>34</v>
      </c>
      <c r="E201" s="200"/>
      <c r="F201" s="200"/>
    </row>
    <row r="202" spans="1:6" s="13" customFormat="1" ht="15.95" customHeight="1" x14ac:dyDescent="0.25">
      <c r="A202" s="168"/>
      <c r="B202" s="166"/>
      <c r="C202" s="167"/>
      <c r="D202" s="9"/>
      <c r="E202" s="200"/>
      <c r="F202" s="200"/>
    </row>
    <row r="203" spans="1:6" s="13" customFormat="1" ht="30" x14ac:dyDescent="0.25">
      <c r="A203" s="168" t="s">
        <v>19</v>
      </c>
      <c r="B203" s="166" t="s">
        <v>778</v>
      </c>
      <c r="C203" s="167" t="s">
        <v>29</v>
      </c>
      <c r="D203" s="9">
        <v>140</v>
      </c>
      <c r="E203" s="200"/>
      <c r="F203" s="200"/>
    </row>
    <row r="204" spans="1:6" s="13" customFormat="1" x14ac:dyDescent="0.25">
      <c r="A204" s="184"/>
      <c r="B204" s="380"/>
      <c r="C204" s="381"/>
      <c r="D204" s="9"/>
      <c r="E204" s="200"/>
      <c r="F204" s="200"/>
    </row>
    <row r="205" spans="1:6" s="13" customFormat="1" ht="90" x14ac:dyDescent="0.25">
      <c r="A205" s="17" t="s">
        <v>40</v>
      </c>
      <c r="B205" s="362" t="s">
        <v>781</v>
      </c>
      <c r="C205" s="363" t="s">
        <v>29</v>
      </c>
      <c r="D205" s="211">
        <v>32</v>
      </c>
      <c r="E205" s="200"/>
      <c r="F205" s="200"/>
    </row>
    <row r="206" spans="1:6" s="13" customFormat="1" x14ac:dyDescent="0.25">
      <c r="A206" s="17"/>
      <c r="B206" s="362"/>
      <c r="C206" s="363"/>
      <c r="D206" s="211"/>
      <c r="E206" s="200"/>
      <c r="F206" s="200"/>
    </row>
    <row r="207" spans="1:6" s="13" customFormat="1" ht="105" x14ac:dyDescent="0.25">
      <c r="A207" s="17" t="s">
        <v>42</v>
      </c>
      <c r="B207" s="362" t="s">
        <v>865</v>
      </c>
      <c r="C207" s="363" t="s">
        <v>7</v>
      </c>
      <c r="D207" s="211">
        <v>8</v>
      </c>
      <c r="E207" s="200"/>
      <c r="F207" s="200"/>
    </row>
    <row r="208" spans="1:6" s="13" customFormat="1" x14ac:dyDescent="0.25">
      <c r="A208" s="17"/>
      <c r="B208" s="362"/>
      <c r="C208" s="363"/>
      <c r="D208" s="211"/>
      <c r="E208" s="200"/>
      <c r="F208" s="200"/>
    </row>
    <row r="209" spans="1:6" s="13" customFormat="1" ht="228.75" customHeight="1" x14ac:dyDescent="0.25">
      <c r="A209" s="17" t="s">
        <v>43</v>
      </c>
      <c r="B209" s="364" t="s">
        <v>866</v>
      </c>
      <c r="C209" s="363" t="s">
        <v>687</v>
      </c>
      <c r="D209" s="211">
        <v>12</v>
      </c>
      <c r="E209" s="200"/>
      <c r="F209" s="200"/>
    </row>
    <row r="210" spans="1:6" s="13" customFormat="1" ht="15.95" customHeight="1" x14ac:dyDescent="0.25">
      <c r="A210" s="168"/>
      <c r="B210" s="166"/>
      <c r="C210" s="167"/>
      <c r="D210" s="9"/>
      <c r="E210" s="200"/>
      <c r="F210" s="200"/>
    </row>
    <row r="211" spans="1:6" s="13" customFormat="1" ht="45" x14ac:dyDescent="0.25">
      <c r="A211" s="168" t="s">
        <v>44</v>
      </c>
      <c r="B211" s="166" t="s">
        <v>779</v>
      </c>
      <c r="C211" s="167" t="s">
        <v>7</v>
      </c>
      <c r="D211" s="9">
        <v>6</v>
      </c>
      <c r="E211" s="200"/>
      <c r="F211" s="200"/>
    </row>
    <row r="212" spans="1:6" s="13" customFormat="1" ht="15.95" customHeight="1" x14ac:dyDescent="0.25">
      <c r="A212" s="17"/>
      <c r="B212" s="41"/>
      <c r="C212" s="9"/>
      <c r="D212" s="9"/>
      <c r="E212" s="200"/>
      <c r="F212" s="200"/>
    </row>
    <row r="213" spans="1:6" s="14" customFormat="1" x14ac:dyDescent="0.25">
      <c r="A213" s="12" t="s">
        <v>45</v>
      </c>
      <c r="B213" s="1" t="s">
        <v>22</v>
      </c>
      <c r="C213" s="19" t="s">
        <v>689</v>
      </c>
      <c r="D213" s="137">
        <v>0.1</v>
      </c>
      <c r="E213" s="200"/>
      <c r="F213" s="10"/>
    </row>
    <row r="214" spans="1:6" s="13" customFormat="1" ht="5.65" customHeight="1" x14ac:dyDescent="0.25">
      <c r="A214" s="15"/>
      <c r="B214" s="2"/>
      <c r="C214" s="94"/>
      <c r="D214" s="94"/>
      <c r="E214" s="199"/>
      <c r="F214" s="199"/>
    </row>
    <row r="215" spans="1:6" s="14" customFormat="1" ht="5.65" customHeight="1" x14ac:dyDescent="0.25">
      <c r="A215" s="17"/>
      <c r="B215" s="3"/>
      <c r="C215" s="9"/>
      <c r="D215" s="9"/>
      <c r="E215" s="200"/>
      <c r="F215" s="200"/>
    </row>
    <row r="216" spans="1:6" s="13" customFormat="1" ht="15.75" customHeight="1" x14ac:dyDescent="0.25">
      <c r="A216" s="47"/>
      <c r="B216" s="160" t="s">
        <v>751</v>
      </c>
      <c r="C216" s="160"/>
      <c r="D216" s="160"/>
      <c r="E216" s="201"/>
      <c r="F216" s="202"/>
    </row>
    <row r="217" spans="1:6" s="13" customFormat="1" x14ac:dyDescent="0.25">
      <c r="A217" s="12"/>
      <c r="B217" s="46"/>
      <c r="C217" s="4"/>
      <c r="D217" s="10"/>
      <c r="E217" s="10"/>
      <c r="F217" s="10"/>
    </row>
    <row r="218" spans="1:6" s="13" customFormat="1" x14ac:dyDescent="0.25">
      <c r="A218" s="12"/>
      <c r="B218" s="46"/>
      <c r="C218" s="4"/>
      <c r="D218" s="10"/>
      <c r="E218" s="10"/>
      <c r="F218" s="10"/>
    </row>
    <row r="219" spans="1:6" x14ac:dyDescent="0.25">
      <c r="A219" s="37" t="s">
        <v>34</v>
      </c>
      <c r="B219" s="38" t="s">
        <v>52</v>
      </c>
      <c r="C219" s="5"/>
      <c r="D219" s="5"/>
      <c r="E219" s="5"/>
      <c r="F219" s="40"/>
    </row>
    <row r="220" spans="1:6" s="13" customFormat="1" ht="5.65" customHeight="1" x14ac:dyDescent="0.25">
      <c r="A220" s="15"/>
      <c r="B220" s="2"/>
      <c r="C220" s="94"/>
      <c r="D220" s="94"/>
      <c r="E220" s="94"/>
      <c r="F220" s="94"/>
    </row>
    <row r="221" spans="1:6" s="13" customFormat="1" ht="5.45" customHeight="1" x14ac:dyDescent="0.25">
      <c r="A221" s="17"/>
      <c r="B221" s="41"/>
      <c r="C221" s="18"/>
      <c r="D221" s="6"/>
      <c r="E221" s="6"/>
      <c r="F221" s="6"/>
    </row>
    <row r="222" spans="1:6" s="13" customFormat="1" ht="103.9" customHeight="1" x14ac:dyDescent="0.25">
      <c r="A222" s="542" t="s">
        <v>1212</v>
      </c>
      <c r="B222" s="542"/>
      <c r="C222" s="542"/>
      <c r="D222" s="542"/>
      <c r="E222" s="542"/>
      <c r="F222" s="542"/>
    </row>
    <row r="223" spans="1:6" s="13" customFormat="1" ht="87" customHeight="1" x14ac:dyDescent="0.25">
      <c r="A223" s="534" t="s">
        <v>1213</v>
      </c>
      <c r="B223" s="534"/>
      <c r="C223" s="534"/>
      <c r="D223" s="534"/>
      <c r="E223" s="534"/>
      <c r="F223" s="534"/>
    </row>
    <row r="224" spans="1:6" s="13" customFormat="1" ht="46.15" customHeight="1" x14ac:dyDescent="0.25">
      <c r="A224" s="534" t="s">
        <v>1110</v>
      </c>
      <c r="B224" s="534"/>
      <c r="C224" s="534"/>
      <c r="D224" s="534"/>
      <c r="E224" s="534"/>
      <c r="F224" s="534"/>
    </row>
    <row r="225" spans="1:6" s="13" customFormat="1" ht="132" customHeight="1" x14ac:dyDescent="0.25">
      <c r="A225" s="534" t="s">
        <v>1111</v>
      </c>
      <c r="B225" s="534"/>
      <c r="C225" s="534"/>
      <c r="D225" s="534"/>
      <c r="E225" s="534"/>
      <c r="F225" s="534"/>
    </row>
    <row r="226" spans="1:6" s="13" customFormat="1" ht="90" customHeight="1" x14ac:dyDescent="0.25">
      <c r="A226" s="534" t="s">
        <v>1112</v>
      </c>
      <c r="B226" s="534"/>
      <c r="C226" s="534"/>
      <c r="D226" s="534"/>
      <c r="E226" s="534"/>
      <c r="F226" s="534"/>
    </row>
    <row r="227" spans="1:6" s="13" customFormat="1" ht="105" customHeight="1" x14ac:dyDescent="0.25">
      <c r="A227" s="534" t="s">
        <v>1113</v>
      </c>
      <c r="B227" s="534"/>
      <c r="C227" s="534"/>
      <c r="D227" s="534"/>
      <c r="E227" s="534"/>
      <c r="F227" s="534"/>
    </row>
    <row r="228" spans="1:6" s="13" customFormat="1" ht="87.6" customHeight="1" x14ac:dyDescent="0.25">
      <c r="A228" s="534" t="s">
        <v>1114</v>
      </c>
      <c r="B228" s="534"/>
      <c r="C228" s="534"/>
      <c r="D228" s="534"/>
      <c r="E228" s="534"/>
      <c r="F228" s="534"/>
    </row>
    <row r="229" spans="1:6" s="13" customFormat="1" ht="133.15" customHeight="1" x14ac:dyDescent="0.25">
      <c r="A229" s="534" t="s">
        <v>1115</v>
      </c>
      <c r="B229" s="534"/>
      <c r="C229" s="534"/>
      <c r="D229" s="534"/>
      <c r="E229" s="534"/>
      <c r="F229" s="534"/>
    </row>
    <row r="230" spans="1:6" s="13" customFormat="1" ht="31.9" customHeight="1" x14ac:dyDescent="0.25">
      <c r="A230" s="531" t="s">
        <v>1070</v>
      </c>
      <c r="B230" s="532"/>
      <c r="C230" s="532"/>
      <c r="D230" s="532"/>
      <c r="E230" s="532"/>
      <c r="F230" s="532"/>
    </row>
    <row r="231" spans="1:6" s="13" customFormat="1" ht="5.65" customHeight="1" x14ac:dyDescent="0.25">
      <c r="A231" s="15"/>
      <c r="B231" s="2"/>
      <c r="C231" s="16"/>
      <c r="D231" s="8"/>
      <c r="E231" s="8"/>
      <c r="F231" s="8" t="str">
        <f t="shared" ref="F231" si="3">IF(D231&gt;0,ROUND((E231*D231),2),"")</f>
        <v/>
      </c>
    </row>
    <row r="232" spans="1:6" s="14" customFormat="1" ht="5.65" customHeight="1" x14ac:dyDescent="0.25">
      <c r="A232" s="17"/>
      <c r="B232" s="3"/>
      <c r="C232" s="18"/>
      <c r="D232" s="6"/>
      <c r="E232" s="6"/>
      <c r="F232" s="6"/>
    </row>
    <row r="233" spans="1:6" s="14" customFormat="1" ht="77.45" customHeight="1" x14ac:dyDescent="0.25">
      <c r="A233" s="548" t="s">
        <v>1116</v>
      </c>
      <c r="B233" s="548"/>
      <c r="C233" s="548"/>
      <c r="D233" s="548"/>
      <c r="E233" s="548"/>
      <c r="F233" s="548"/>
    </row>
    <row r="234" spans="1:6" s="13" customFormat="1" ht="5.65" customHeight="1" x14ac:dyDescent="0.25">
      <c r="A234" s="15"/>
      <c r="B234" s="2"/>
      <c r="C234" s="16"/>
      <c r="D234" s="8"/>
      <c r="E234" s="8"/>
      <c r="F234" s="8" t="str">
        <f t="shared" ref="F234:F237" si="4">IF(D234&gt;0,ROUND((E234*D234),2),"")</f>
        <v/>
      </c>
    </row>
    <row r="235" spans="1:6" s="13" customFormat="1" ht="5.65" customHeight="1" x14ac:dyDescent="0.25">
      <c r="A235" s="17"/>
      <c r="B235" s="41"/>
      <c r="C235" s="18"/>
      <c r="D235" s="6"/>
      <c r="E235" s="6"/>
      <c r="F235" s="6" t="str">
        <f t="shared" si="4"/>
        <v/>
      </c>
    </row>
    <row r="236" spans="1:6" x14ac:dyDescent="0.25">
      <c r="A236" s="38" t="s">
        <v>433</v>
      </c>
      <c r="B236" s="38" t="s">
        <v>150</v>
      </c>
      <c r="C236" s="5"/>
      <c r="D236" s="5"/>
      <c r="E236" s="196"/>
      <c r="F236" s="40" t="str">
        <f t="shared" si="4"/>
        <v/>
      </c>
    </row>
    <row r="237" spans="1:6" s="13" customFormat="1" ht="5.65" customHeight="1" x14ac:dyDescent="0.25">
      <c r="A237" s="15"/>
      <c r="B237" s="2"/>
      <c r="C237" s="94"/>
      <c r="D237" s="94"/>
      <c r="E237" s="199"/>
      <c r="F237" s="199" t="str">
        <f t="shared" si="4"/>
        <v/>
      </c>
    </row>
    <row r="238" spans="1:6" s="54" customFormat="1" ht="5.45" customHeight="1" x14ac:dyDescent="0.25">
      <c r="A238" s="52"/>
      <c r="B238" s="53"/>
      <c r="C238" s="98"/>
      <c r="D238" s="98"/>
      <c r="E238" s="207"/>
      <c r="F238" s="207"/>
    </row>
    <row r="239" spans="1:6" s="51" customFormat="1" ht="73.150000000000006" customHeight="1" x14ac:dyDescent="0.25">
      <c r="A239" s="49" t="s">
        <v>27</v>
      </c>
      <c r="B239" s="50" t="s">
        <v>1117</v>
      </c>
      <c r="C239" s="96" t="s">
        <v>49</v>
      </c>
      <c r="D239" s="97">
        <v>12</v>
      </c>
      <c r="E239" s="97"/>
      <c r="F239" s="97"/>
    </row>
    <row r="240" spans="1:6" s="51" customFormat="1" ht="5.65" customHeight="1" x14ac:dyDescent="0.25">
      <c r="A240" s="55"/>
      <c r="B240" s="56"/>
      <c r="C240" s="99"/>
      <c r="D240" s="99"/>
      <c r="E240" s="208"/>
      <c r="F240" s="208"/>
    </row>
    <row r="241" spans="1:6" s="13" customFormat="1" ht="5.65" customHeight="1" x14ac:dyDescent="0.25">
      <c r="A241" s="17"/>
      <c r="B241" s="41"/>
      <c r="C241" s="9"/>
      <c r="D241" s="9"/>
      <c r="E241" s="200"/>
      <c r="F241" s="200"/>
    </row>
    <row r="242" spans="1:6" x14ac:dyDescent="0.25">
      <c r="A242" s="38" t="s">
        <v>434</v>
      </c>
      <c r="B242" s="38" t="s">
        <v>59</v>
      </c>
      <c r="C242" s="5"/>
      <c r="D242" s="5"/>
      <c r="E242" s="196"/>
      <c r="F242" s="40"/>
    </row>
    <row r="243" spans="1:6" s="13" customFormat="1" ht="5.65" customHeight="1" x14ac:dyDescent="0.25">
      <c r="A243" s="15"/>
      <c r="B243" s="2"/>
      <c r="C243" s="94"/>
      <c r="D243" s="94"/>
      <c r="E243" s="199"/>
      <c r="F243" s="199"/>
    </row>
    <row r="244" spans="1:6" s="14" customFormat="1" ht="5.45" customHeight="1" x14ac:dyDescent="0.25">
      <c r="A244" s="17"/>
      <c r="B244" s="3"/>
      <c r="C244" s="9"/>
      <c r="D244" s="9"/>
      <c r="E244" s="200"/>
      <c r="F244" s="200"/>
    </row>
    <row r="245" spans="1:6" s="14" customFormat="1" ht="18" customHeight="1" x14ac:dyDescent="0.25">
      <c r="A245" s="12" t="s">
        <v>27</v>
      </c>
      <c r="B245" s="46" t="s">
        <v>668</v>
      </c>
      <c r="C245" s="9"/>
      <c r="D245" s="9"/>
      <c r="E245" s="200"/>
      <c r="F245" s="200"/>
    </row>
    <row r="246" spans="1:6" s="13" customFormat="1" x14ac:dyDescent="0.25">
      <c r="A246" s="12" t="s">
        <v>8</v>
      </c>
      <c r="B246" s="46" t="s">
        <v>631</v>
      </c>
      <c r="C246" s="4" t="s">
        <v>7</v>
      </c>
      <c r="D246" s="10">
        <v>3</v>
      </c>
      <c r="E246" s="10"/>
      <c r="F246" s="10"/>
    </row>
    <row r="247" spans="1:6" s="13" customFormat="1" ht="5.65" customHeight="1" x14ac:dyDescent="0.25">
      <c r="A247" s="15"/>
      <c r="B247" s="2"/>
      <c r="C247" s="94"/>
      <c r="D247" s="94"/>
      <c r="E247" s="199"/>
      <c r="F247" s="199"/>
    </row>
    <row r="248" spans="1:6" s="14" customFormat="1" ht="5.45" customHeight="1" x14ac:dyDescent="0.25">
      <c r="A248" s="17"/>
      <c r="B248" s="3"/>
      <c r="C248" s="9"/>
      <c r="D248" s="9"/>
      <c r="E248" s="200"/>
      <c r="F248" s="200"/>
    </row>
    <row r="249" spans="1:6" s="14" customFormat="1" ht="18" customHeight="1" x14ac:dyDescent="0.25">
      <c r="A249" s="12" t="s">
        <v>12</v>
      </c>
      <c r="B249" s="46" t="s">
        <v>292</v>
      </c>
      <c r="C249" s="9"/>
      <c r="D249" s="9"/>
      <c r="E249" s="200"/>
      <c r="F249" s="200"/>
    </row>
    <row r="250" spans="1:6" s="13" customFormat="1" x14ac:dyDescent="0.25">
      <c r="A250" s="12" t="s">
        <v>60</v>
      </c>
      <c r="B250" s="46" t="s">
        <v>575</v>
      </c>
      <c r="C250" s="4" t="s">
        <v>7</v>
      </c>
      <c r="D250" s="10">
        <v>1</v>
      </c>
      <c r="E250" s="10"/>
      <c r="F250" s="10"/>
    </row>
    <row r="251" spans="1:6" s="13" customFormat="1" ht="5.65" customHeight="1" x14ac:dyDescent="0.25">
      <c r="A251" s="15"/>
      <c r="B251" s="2"/>
      <c r="C251" s="94"/>
      <c r="D251" s="94"/>
      <c r="E251" s="199"/>
      <c r="F251" s="199"/>
    </row>
    <row r="252" spans="1:6" s="14" customFormat="1" ht="5.45" customHeight="1" x14ac:dyDescent="0.25">
      <c r="A252" s="17"/>
      <c r="B252" s="3"/>
      <c r="C252" s="9"/>
      <c r="D252" s="9"/>
      <c r="E252" s="200"/>
      <c r="F252" s="200"/>
    </row>
    <row r="253" spans="1:6" s="14" customFormat="1" ht="18" customHeight="1" x14ac:dyDescent="0.25">
      <c r="A253" s="12" t="s">
        <v>13</v>
      </c>
      <c r="B253" s="26" t="s">
        <v>599</v>
      </c>
      <c r="C253" s="9"/>
      <c r="D253" s="9"/>
      <c r="E253" s="200"/>
      <c r="F253" s="200"/>
    </row>
    <row r="254" spans="1:6" s="13" customFormat="1" x14ac:dyDescent="0.25">
      <c r="A254" s="12" t="s">
        <v>62</v>
      </c>
      <c r="B254" s="46" t="s">
        <v>650</v>
      </c>
      <c r="C254" s="4" t="s">
        <v>7</v>
      </c>
      <c r="D254" s="10">
        <v>1</v>
      </c>
      <c r="E254" s="10"/>
      <c r="F254" s="10"/>
    </row>
    <row r="255" spans="1:6" s="13" customFormat="1" ht="5.65" customHeight="1" x14ac:dyDescent="0.25">
      <c r="A255" s="15"/>
      <c r="B255" s="2"/>
      <c r="C255" s="94"/>
      <c r="D255" s="94"/>
      <c r="E255" s="199"/>
      <c r="F255" s="199"/>
    </row>
    <row r="256" spans="1:6" s="14" customFormat="1" ht="5.45" customHeight="1" x14ac:dyDescent="0.25">
      <c r="A256" s="17"/>
      <c r="B256" s="3"/>
      <c r="C256" s="9"/>
      <c r="D256" s="9"/>
      <c r="E256" s="200"/>
      <c r="F256" s="200"/>
    </row>
    <row r="257" spans="1:6" s="14" customFormat="1" ht="16.149999999999999" customHeight="1" x14ac:dyDescent="0.25">
      <c r="A257" s="12" t="s">
        <v>14</v>
      </c>
      <c r="B257" s="26" t="s">
        <v>465</v>
      </c>
      <c r="C257" s="9"/>
      <c r="D257" s="9"/>
      <c r="E257" s="200"/>
      <c r="F257" s="200"/>
    </row>
    <row r="258" spans="1:6" s="13" customFormat="1" x14ac:dyDescent="0.25">
      <c r="A258" s="12" t="s">
        <v>64</v>
      </c>
      <c r="B258" s="26" t="s">
        <v>569</v>
      </c>
      <c r="C258" s="4" t="s">
        <v>7</v>
      </c>
      <c r="D258" s="10">
        <v>1</v>
      </c>
      <c r="E258" s="10"/>
      <c r="F258" s="10"/>
    </row>
    <row r="259" spans="1:6" s="13" customFormat="1" x14ac:dyDescent="0.25">
      <c r="A259" s="12" t="s">
        <v>65</v>
      </c>
      <c r="B259" s="26" t="s">
        <v>638</v>
      </c>
      <c r="C259" s="4" t="s">
        <v>7</v>
      </c>
      <c r="D259" s="10">
        <v>1</v>
      </c>
      <c r="E259" s="10"/>
      <c r="F259" s="10"/>
    </row>
    <row r="260" spans="1:6" s="13" customFormat="1" x14ac:dyDescent="0.25">
      <c r="A260" s="12" t="s">
        <v>656</v>
      </c>
      <c r="B260" s="26" t="s">
        <v>639</v>
      </c>
      <c r="C260" s="4" t="s">
        <v>7</v>
      </c>
      <c r="D260" s="10">
        <v>1</v>
      </c>
      <c r="E260" s="10"/>
      <c r="F260" s="10"/>
    </row>
    <row r="261" spans="1:6" s="13" customFormat="1" x14ac:dyDescent="0.25">
      <c r="A261" s="12" t="s">
        <v>657</v>
      </c>
      <c r="B261" s="26" t="s">
        <v>640</v>
      </c>
      <c r="C261" s="4" t="s">
        <v>7</v>
      </c>
      <c r="D261" s="10">
        <v>2</v>
      </c>
      <c r="E261" s="10"/>
      <c r="F261" s="10"/>
    </row>
    <row r="262" spans="1:6" s="13" customFormat="1" ht="5.65" customHeight="1" x14ac:dyDescent="0.25">
      <c r="A262" s="15"/>
      <c r="B262" s="2"/>
      <c r="C262" s="94"/>
      <c r="D262" s="94"/>
      <c r="E262" s="199"/>
      <c r="F262" s="199"/>
    </row>
    <row r="263" spans="1:6" s="14" customFormat="1" ht="5.45" customHeight="1" x14ac:dyDescent="0.25">
      <c r="A263" s="17"/>
      <c r="B263" s="3"/>
      <c r="C263" s="9"/>
      <c r="D263" s="9"/>
      <c r="E263" s="200"/>
      <c r="F263" s="200"/>
    </row>
    <row r="264" spans="1:6" s="14" customFormat="1" ht="18" customHeight="1" x14ac:dyDescent="0.25">
      <c r="A264" s="12" t="s">
        <v>15</v>
      </c>
      <c r="B264" s="46" t="s">
        <v>637</v>
      </c>
      <c r="C264" s="9"/>
      <c r="D264" s="9"/>
      <c r="E264" s="200"/>
      <c r="F264" s="200"/>
    </row>
    <row r="265" spans="1:6" s="13" customFormat="1" x14ac:dyDescent="0.25">
      <c r="A265" s="12" t="s">
        <v>214</v>
      </c>
      <c r="B265" s="46" t="s">
        <v>635</v>
      </c>
      <c r="C265" s="4" t="s">
        <v>7</v>
      </c>
      <c r="D265" s="10">
        <v>1</v>
      </c>
      <c r="E265" s="10"/>
      <c r="F265" s="10"/>
    </row>
    <row r="266" spans="1:6" s="13" customFormat="1" ht="5.65" customHeight="1" x14ac:dyDescent="0.25">
      <c r="A266" s="15"/>
      <c r="B266" s="2"/>
      <c r="C266" s="94"/>
      <c r="D266" s="94"/>
      <c r="E266" s="199"/>
      <c r="F266" s="199"/>
    </row>
    <row r="267" spans="1:6" s="14" customFormat="1" ht="5.65" customHeight="1" x14ac:dyDescent="0.25">
      <c r="A267" s="17"/>
      <c r="B267" s="3"/>
      <c r="C267" s="9"/>
      <c r="D267" s="9"/>
      <c r="E267" s="200"/>
      <c r="F267" s="200"/>
    </row>
    <row r="268" spans="1:6" s="13" customFormat="1" ht="45" x14ac:dyDescent="0.25">
      <c r="A268" s="12" t="s">
        <v>16</v>
      </c>
      <c r="B268" s="1" t="s">
        <v>158</v>
      </c>
      <c r="C268" s="4"/>
      <c r="D268" s="10"/>
      <c r="E268" s="10"/>
      <c r="F268" s="10"/>
    </row>
    <row r="269" spans="1:6" s="13" customFormat="1" x14ac:dyDescent="0.25">
      <c r="A269" s="12" t="s">
        <v>221</v>
      </c>
      <c r="B269" s="1" t="s">
        <v>188</v>
      </c>
      <c r="C269" s="4" t="s">
        <v>7</v>
      </c>
      <c r="D269" s="10">
        <v>1</v>
      </c>
      <c r="E269" s="10"/>
      <c r="F269" s="10"/>
    </row>
    <row r="270" spans="1:6" s="13" customFormat="1" x14ac:dyDescent="0.25">
      <c r="A270" s="12" t="s">
        <v>223</v>
      </c>
      <c r="B270" s="1" t="s">
        <v>632</v>
      </c>
      <c r="C270" s="4" t="s">
        <v>7</v>
      </c>
      <c r="D270" s="10">
        <v>1</v>
      </c>
      <c r="E270" s="10"/>
      <c r="F270" s="10"/>
    </row>
    <row r="271" spans="1:6" s="13" customFormat="1" x14ac:dyDescent="0.25">
      <c r="A271" s="12" t="s">
        <v>224</v>
      </c>
      <c r="B271" s="1" t="s">
        <v>633</v>
      </c>
      <c r="C271" s="4" t="s">
        <v>7</v>
      </c>
      <c r="D271" s="10">
        <v>1</v>
      </c>
      <c r="E271" s="10"/>
      <c r="F271" s="10"/>
    </row>
    <row r="272" spans="1:6" s="13" customFormat="1" ht="5.65" customHeight="1" x14ac:dyDescent="0.25">
      <c r="A272" s="15"/>
      <c r="B272" s="2"/>
      <c r="C272" s="94"/>
      <c r="D272" s="94"/>
      <c r="E272" s="199"/>
      <c r="F272" s="199"/>
    </row>
    <row r="273" spans="1:6" s="14" customFormat="1" ht="5.45" customHeight="1" x14ac:dyDescent="0.25">
      <c r="A273" s="17"/>
      <c r="B273" s="3"/>
      <c r="C273" s="9"/>
      <c r="D273" s="9"/>
      <c r="E273" s="200"/>
      <c r="F273" s="200"/>
    </row>
    <row r="274" spans="1:6" s="13" customFormat="1" ht="30" x14ac:dyDescent="0.25">
      <c r="A274" s="12" t="s">
        <v>17</v>
      </c>
      <c r="B274" s="1" t="s">
        <v>159</v>
      </c>
      <c r="C274" s="4"/>
      <c r="D274" s="10"/>
      <c r="E274" s="10"/>
      <c r="F274" s="10"/>
    </row>
    <row r="275" spans="1:6" s="13" customFormat="1" x14ac:dyDescent="0.25">
      <c r="A275" s="12" t="s">
        <v>66</v>
      </c>
      <c r="B275" s="1" t="s">
        <v>634</v>
      </c>
      <c r="C275" s="4" t="s">
        <v>7</v>
      </c>
      <c r="D275" s="10">
        <v>1</v>
      </c>
      <c r="E275" s="10"/>
      <c r="F275" s="10"/>
    </row>
    <row r="276" spans="1:6" s="13" customFormat="1" ht="5.65" customHeight="1" x14ac:dyDescent="0.25">
      <c r="A276" s="15"/>
      <c r="B276" s="2"/>
      <c r="C276" s="94"/>
      <c r="D276" s="94"/>
      <c r="E276" s="199"/>
      <c r="F276" s="199"/>
    </row>
    <row r="277" spans="1:6" s="14" customFormat="1" ht="5.45" customHeight="1" x14ac:dyDescent="0.25">
      <c r="A277" s="17"/>
      <c r="B277" s="3"/>
      <c r="C277" s="9"/>
      <c r="D277" s="9"/>
      <c r="E277" s="200"/>
      <c r="F277" s="200"/>
    </row>
    <row r="278" spans="1:6" s="13" customFormat="1" ht="30" x14ac:dyDescent="0.25">
      <c r="A278" s="12" t="s">
        <v>18</v>
      </c>
      <c r="B278" s="1" t="s">
        <v>213</v>
      </c>
      <c r="C278" s="4"/>
      <c r="D278" s="10"/>
      <c r="E278" s="10"/>
      <c r="F278" s="10"/>
    </row>
    <row r="279" spans="1:6" s="13" customFormat="1" x14ac:dyDescent="0.25">
      <c r="A279" s="12" t="s">
        <v>375</v>
      </c>
      <c r="B279" s="1" t="s">
        <v>636</v>
      </c>
      <c r="C279" s="4" t="s">
        <v>7</v>
      </c>
      <c r="D279" s="10">
        <v>1</v>
      </c>
      <c r="E279" s="10"/>
      <c r="F279" s="10"/>
    </row>
    <row r="280" spans="1:6" s="13" customFormat="1" ht="5.65" customHeight="1" x14ac:dyDescent="0.25">
      <c r="A280" s="15"/>
      <c r="B280" s="2"/>
      <c r="C280" s="94"/>
      <c r="D280" s="94"/>
      <c r="E280" s="199"/>
      <c r="F280" s="199"/>
    </row>
    <row r="281" spans="1:6" s="14" customFormat="1" ht="5.65" customHeight="1" x14ac:dyDescent="0.25">
      <c r="A281" s="17"/>
      <c r="B281" s="3"/>
      <c r="C281" s="9"/>
      <c r="D281" s="9"/>
      <c r="E281" s="200"/>
      <c r="F281" s="200"/>
    </row>
    <row r="282" spans="1:6" s="13" customFormat="1" ht="30" x14ac:dyDescent="0.25">
      <c r="A282" s="12" t="s">
        <v>19</v>
      </c>
      <c r="B282" s="50" t="s">
        <v>236</v>
      </c>
      <c r="C282" s="4"/>
      <c r="D282" s="10"/>
      <c r="E282" s="10"/>
      <c r="F282" s="10"/>
    </row>
    <row r="283" spans="1:6" s="13" customFormat="1" x14ac:dyDescent="0.25">
      <c r="A283" s="12" t="s">
        <v>237</v>
      </c>
      <c r="B283" s="59" t="s">
        <v>635</v>
      </c>
      <c r="C283" s="4" t="s">
        <v>7</v>
      </c>
      <c r="D283" s="10">
        <v>1</v>
      </c>
      <c r="E283" s="10"/>
      <c r="F283" s="10"/>
    </row>
    <row r="284" spans="1:6" s="13" customFormat="1" ht="5.65" customHeight="1" x14ac:dyDescent="0.25">
      <c r="A284" s="15"/>
      <c r="B284" s="2"/>
      <c r="C284" s="94"/>
      <c r="D284" s="94"/>
      <c r="E284" s="199"/>
      <c r="F284" s="199"/>
    </row>
    <row r="285" spans="1:6" s="14" customFormat="1" ht="5.65" customHeight="1" x14ac:dyDescent="0.25">
      <c r="A285" s="17"/>
      <c r="B285" s="3"/>
      <c r="C285" s="9"/>
      <c r="D285" s="9"/>
      <c r="E285" s="200"/>
      <c r="F285" s="200"/>
    </row>
    <row r="286" spans="1:6" s="13" customFormat="1" ht="30" x14ac:dyDescent="0.25">
      <c r="A286" s="12" t="s">
        <v>40</v>
      </c>
      <c r="B286" s="50" t="s">
        <v>239</v>
      </c>
      <c r="C286" s="4"/>
      <c r="D286" s="10"/>
      <c r="E286" s="10"/>
      <c r="F286" s="10"/>
    </row>
    <row r="287" spans="1:6" s="13" customFormat="1" x14ac:dyDescent="0.25">
      <c r="A287" s="12" t="s">
        <v>77</v>
      </c>
      <c r="B287" s="1" t="s">
        <v>635</v>
      </c>
      <c r="C287" s="4" t="s">
        <v>7</v>
      </c>
      <c r="D287" s="10">
        <v>1</v>
      </c>
      <c r="E287" s="10"/>
      <c r="F287" s="10"/>
    </row>
    <row r="288" spans="1:6" s="13" customFormat="1" ht="5.65" customHeight="1" x14ac:dyDescent="0.25">
      <c r="A288" s="15"/>
      <c r="B288" s="2"/>
      <c r="C288" s="94"/>
      <c r="D288" s="94"/>
      <c r="E288" s="199"/>
      <c r="F288" s="199"/>
    </row>
    <row r="289" spans="1:6" s="14" customFormat="1" ht="5.65" customHeight="1" x14ac:dyDescent="0.25">
      <c r="A289" s="17"/>
      <c r="B289" s="3"/>
      <c r="C289" s="9"/>
      <c r="D289" s="9"/>
      <c r="E289" s="200"/>
      <c r="F289" s="200"/>
    </row>
    <row r="290" spans="1:6" s="13" customFormat="1" ht="30" x14ac:dyDescent="0.25">
      <c r="A290" s="12" t="s">
        <v>399</v>
      </c>
      <c r="B290" s="1" t="s">
        <v>304</v>
      </c>
      <c r="C290" s="4"/>
      <c r="D290" s="10"/>
      <c r="E290" s="10"/>
      <c r="F290" s="10"/>
    </row>
    <row r="291" spans="1:6" s="13" customFormat="1" x14ac:dyDescent="0.25">
      <c r="A291" s="12" t="s">
        <v>400</v>
      </c>
      <c r="B291" s="1" t="s">
        <v>305</v>
      </c>
      <c r="C291" s="4" t="s">
        <v>7</v>
      </c>
      <c r="D291" s="10">
        <v>3</v>
      </c>
      <c r="E291" s="10"/>
      <c r="F291" s="10"/>
    </row>
    <row r="292" spans="1:6" s="13" customFormat="1" x14ac:dyDescent="0.25">
      <c r="A292" s="12" t="s">
        <v>401</v>
      </c>
      <c r="B292" s="1" t="s">
        <v>303</v>
      </c>
      <c r="C292" s="4" t="s">
        <v>7</v>
      </c>
      <c r="D292" s="10">
        <v>1</v>
      </c>
      <c r="E292" s="10"/>
      <c r="F292" s="10"/>
    </row>
    <row r="293" spans="1:6" s="13" customFormat="1" ht="5.45" customHeight="1" x14ac:dyDescent="0.25">
      <c r="A293" s="12"/>
      <c r="B293" s="1"/>
      <c r="C293" s="4"/>
      <c r="D293" s="10"/>
      <c r="E293" s="10"/>
      <c r="F293" s="10"/>
    </row>
    <row r="294" spans="1:6" s="13" customFormat="1" ht="5.45" customHeight="1" x14ac:dyDescent="0.25">
      <c r="A294" s="12"/>
      <c r="B294" s="1"/>
      <c r="C294" s="4"/>
      <c r="D294" s="10"/>
      <c r="E294" s="10"/>
      <c r="F294" s="10"/>
    </row>
    <row r="295" spans="1:6" s="13" customFormat="1" x14ac:dyDescent="0.25">
      <c r="A295" s="12" t="s">
        <v>43</v>
      </c>
      <c r="B295" s="1" t="s">
        <v>22</v>
      </c>
      <c r="C295" s="19" t="s">
        <v>689</v>
      </c>
      <c r="D295" s="137">
        <v>0.1</v>
      </c>
      <c r="E295" s="10"/>
      <c r="F295" s="10"/>
    </row>
    <row r="296" spans="1:6" s="13" customFormat="1" ht="5.45" customHeight="1" x14ac:dyDescent="0.25">
      <c r="A296" s="15"/>
      <c r="B296" s="2"/>
      <c r="C296" s="94"/>
      <c r="D296" s="94"/>
      <c r="E296" s="199"/>
      <c r="F296" s="199"/>
    </row>
    <row r="297" spans="1:6" s="13" customFormat="1" ht="5.65" customHeight="1" x14ac:dyDescent="0.25">
      <c r="A297" s="17"/>
      <c r="B297" s="41"/>
      <c r="C297" s="9"/>
      <c r="D297" s="9"/>
      <c r="E297" s="200"/>
      <c r="F297" s="200"/>
    </row>
    <row r="298" spans="1:6" x14ac:dyDescent="0.25">
      <c r="A298" s="38" t="s">
        <v>435</v>
      </c>
      <c r="B298" s="38" t="s">
        <v>118</v>
      </c>
      <c r="C298" s="5"/>
      <c r="D298" s="5"/>
      <c r="E298" s="196"/>
      <c r="F298" s="40"/>
    </row>
    <row r="299" spans="1:6" s="13" customFormat="1" ht="5.65" customHeight="1" x14ac:dyDescent="0.25">
      <c r="A299" s="15"/>
      <c r="B299" s="2"/>
      <c r="C299" s="94"/>
      <c r="D299" s="94"/>
      <c r="E299" s="199"/>
      <c r="F299" s="199"/>
    </row>
    <row r="300" spans="1:6" s="14" customFormat="1" ht="5.65" customHeight="1" x14ac:dyDescent="0.25">
      <c r="A300" s="17"/>
      <c r="B300" s="3"/>
      <c r="C300" s="9"/>
      <c r="D300" s="9"/>
      <c r="E300" s="200"/>
      <c r="F300" s="200"/>
    </row>
    <row r="301" spans="1:6" s="13" customFormat="1" ht="30" x14ac:dyDescent="0.25">
      <c r="A301" s="12" t="s">
        <v>27</v>
      </c>
      <c r="B301" s="1" t="s">
        <v>68</v>
      </c>
      <c r="C301" s="4"/>
      <c r="D301" s="10"/>
      <c r="E301" s="10"/>
      <c r="F301" s="10"/>
    </row>
    <row r="302" spans="1:6" s="13" customFormat="1" x14ac:dyDescent="0.25">
      <c r="A302" s="12" t="s">
        <v>8</v>
      </c>
      <c r="B302" s="1" t="s">
        <v>107</v>
      </c>
      <c r="C302" s="4" t="s">
        <v>7</v>
      </c>
      <c r="D302" s="10">
        <v>3</v>
      </c>
      <c r="E302" s="10"/>
      <c r="F302" s="10"/>
    </row>
    <row r="303" spans="1:6" s="13" customFormat="1" ht="5.65" customHeight="1" x14ac:dyDescent="0.25">
      <c r="A303" s="15"/>
      <c r="B303" s="2"/>
      <c r="C303" s="94"/>
      <c r="D303" s="94"/>
      <c r="E303" s="199"/>
      <c r="F303" s="199"/>
    </row>
    <row r="304" spans="1:6" s="14" customFormat="1" ht="5.65" customHeight="1" x14ac:dyDescent="0.25">
      <c r="A304" s="17"/>
      <c r="B304" s="3"/>
      <c r="C304" s="9"/>
      <c r="D304" s="9"/>
      <c r="E304" s="200"/>
      <c r="F304" s="200"/>
    </row>
    <row r="305" spans="1:6" s="13" customFormat="1" ht="45" x14ac:dyDescent="0.25">
      <c r="A305" s="12" t="s">
        <v>12</v>
      </c>
      <c r="B305" s="1" t="s">
        <v>648</v>
      </c>
      <c r="C305" s="4" t="s">
        <v>7</v>
      </c>
      <c r="D305" s="10">
        <v>1</v>
      </c>
      <c r="E305" s="10"/>
      <c r="F305" s="10"/>
    </row>
    <row r="306" spans="1:6" s="13" customFormat="1" ht="5.65" customHeight="1" x14ac:dyDescent="0.25">
      <c r="A306" s="15"/>
      <c r="B306" s="2"/>
      <c r="C306" s="94"/>
      <c r="D306" s="94"/>
      <c r="E306" s="199"/>
      <c r="F306" s="199"/>
    </row>
    <row r="307" spans="1:6" s="14" customFormat="1" ht="5.65" customHeight="1" x14ac:dyDescent="0.25">
      <c r="A307" s="17"/>
      <c r="B307" s="3"/>
      <c r="C307" s="9"/>
      <c r="D307" s="9"/>
      <c r="E307" s="200"/>
      <c r="F307" s="200"/>
    </row>
    <row r="308" spans="1:6" s="13" customFormat="1" x14ac:dyDescent="0.25">
      <c r="A308" s="12" t="s">
        <v>13</v>
      </c>
      <c r="B308" s="1" t="s">
        <v>22</v>
      </c>
      <c r="C308" s="19" t="s">
        <v>689</v>
      </c>
      <c r="D308" s="137">
        <v>0.1</v>
      </c>
      <c r="E308" s="200"/>
      <c r="F308" s="10"/>
    </row>
    <row r="309" spans="1:6" s="13" customFormat="1" ht="5.65" customHeight="1" x14ac:dyDescent="0.25">
      <c r="A309" s="15"/>
      <c r="B309" s="2"/>
      <c r="C309" s="94"/>
      <c r="D309" s="94"/>
      <c r="E309" s="199"/>
      <c r="F309" s="199"/>
    </row>
    <row r="310" spans="1:6" s="14" customFormat="1" ht="5.65" customHeight="1" x14ac:dyDescent="0.25">
      <c r="A310" s="17"/>
      <c r="B310" s="3"/>
      <c r="C310" s="9"/>
      <c r="D310" s="9"/>
      <c r="E310" s="200"/>
      <c r="F310" s="200"/>
    </row>
    <row r="311" spans="1:6" s="13" customFormat="1" ht="17.25" customHeight="1" x14ac:dyDescent="0.25">
      <c r="A311" s="47"/>
      <c r="B311" s="160" t="s">
        <v>698</v>
      </c>
      <c r="C311" s="160"/>
      <c r="D311" s="160"/>
      <c r="E311" s="201"/>
      <c r="F311" s="202"/>
    </row>
    <row r="312" spans="1:6" s="13" customFormat="1" x14ac:dyDescent="0.25">
      <c r="A312" s="12"/>
      <c r="B312" s="46"/>
      <c r="C312" s="4"/>
      <c r="D312" s="10"/>
      <c r="E312" s="10"/>
      <c r="F312" s="10"/>
    </row>
    <row r="313" spans="1:6" s="13" customFormat="1" x14ac:dyDescent="0.25">
      <c r="A313" s="12"/>
      <c r="C313" s="4"/>
      <c r="D313" s="10"/>
      <c r="E313" s="10"/>
      <c r="F313" s="10"/>
    </row>
    <row r="314" spans="1:6" x14ac:dyDescent="0.25">
      <c r="A314" s="37" t="s">
        <v>48</v>
      </c>
      <c r="B314" s="38" t="s">
        <v>54</v>
      </c>
      <c r="C314" s="5"/>
      <c r="D314" s="5"/>
      <c r="E314" s="196"/>
      <c r="F314" s="40"/>
    </row>
    <row r="315" spans="1:6" s="13" customFormat="1" ht="5.65" customHeight="1" x14ac:dyDescent="0.25">
      <c r="A315" s="15"/>
      <c r="B315" s="2"/>
      <c r="C315" s="94"/>
      <c r="D315" s="94"/>
      <c r="E315" s="199"/>
      <c r="F315" s="199"/>
    </row>
    <row r="316" spans="1:6" s="13" customFormat="1" ht="5.45" customHeight="1" x14ac:dyDescent="0.25">
      <c r="A316" s="17"/>
      <c r="B316" s="41"/>
      <c r="C316" s="9"/>
      <c r="D316" s="9"/>
      <c r="E316" s="200"/>
      <c r="F316" s="200"/>
    </row>
    <row r="317" spans="1:6" s="13" customFormat="1" ht="30" x14ac:dyDescent="0.25">
      <c r="A317" s="12" t="s">
        <v>27</v>
      </c>
      <c r="B317" s="1" t="s">
        <v>69</v>
      </c>
      <c r="C317" s="4" t="s">
        <v>731</v>
      </c>
      <c r="D317" s="10">
        <v>1</v>
      </c>
      <c r="E317" s="10"/>
      <c r="F317" s="10"/>
    </row>
    <row r="318" spans="1:6" s="13" customFormat="1" ht="5.65" customHeight="1" x14ac:dyDescent="0.25">
      <c r="A318" s="15"/>
      <c r="B318" s="2"/>
      <c r="C318" s="94"/>
      <c r="D318" s="94"/>
      <c r="E318" s="199"/>
      <c r="F318" s="199"/>
    </row>
    <row r="319" spans="1:6" s="14" customFormat="1" ht="5.65" customHeight="1" x14ac:dyDescent="0.25">
      <c r="A319" s="17"/>
      <c r="B319" s="3"/>
      <c r="C319" s="9"/>
      <c r="D319" s="9"/>
      <c r="E319" s="200"/>
      <c r="F319" s="200"/>
    </row>
    <row r="320" spans="1:6" s="13" customFormat="1" ht="90" customHeight="1" x14ac:dyDescent="0.25">
      <c r="A320" s="12" t="s">
        <v>12</v>
      </c>
      <c r="B320" s="26" t="s">
        <v>1098</v>
      </c>
      <c r="C320" s="4"/>
      <c r="D320" s="10"/>
      <c r="E320" s="10"/>
      <c r="F320" s="10"/>
    </row>
    <row r="321" spans="1:12" s="13" customFormat="1" ht="30" x14ac:dyDescent="0.25">
      <c r="A321" s="12" t="s">
        <v>60</v>
      </c>
      <c r="B321" s="26" t="s">
        <v>1081</v>
      </c>
      <c r="C321" s="4" t="s">
        <v>49</v>
      </c>
      <c r="D321" s="10">
        <v>12</v>
      </c>
      <c r="E321" s="10"/>
      <c r="F321" s="10"/>
    </row>
    <row r="322" spans="1:12" s="13" customFormat="1" x14ac:dyDescent="0.25">
      <c r="A322" s="12" t="s">
        <v>61</v>
      </c>
      <c r="B322" s="1" t="s">
        <v>1072</v>
      </c>
      <c r="C322" s="4" t="s">
        <v>7</v>
      </c>
      <c r="D322" s="10">
        <v>26</v>
      </c>
      <c r="E322" s="10"/>
      <c r="F322" s="10"/>
    </row>
    <row r="323" spans="1:12" s="13" customFormat="1" ht="5.45" customHeight="1" x14ac:dyDescent="0.25">
      <c r="A323" s="12"/>
      <c r="B323" s="1"/>
      <c r="C323" s="14"/>
      <c r="D323" s="10"/>
      <c r="E323" s="10"/>
      <c r="F323" s="10"/>
    </row>
    <row r="324" spans="1:12" s="13" customFormat="1" ht="5.45" customHeight="1" x14ac:dyDescent="0.25">
      <c r="A324" s="12"/>
      <c r="B324" s="1"/>
      <c r="C324" s="14"/>
      <c r="D324" s="10"/>
      <c r="E324" s="10"/>
      <c r="F324" s="10"/>
    </row>
    <row r="325" spans="1:12" s="13" customFormat="1" ht="33" customHeight="1" x14ac:dyDescent="0.25">
      <c r="A325" s="12" t="s">
        <v>13</v>
      </c>
      <c r="B325" s="1" t="s">
        <v>70</v>
      </c>
      <c r="C325" s="4" t="s">
        <v>7</v>
      </c>
      <c r="D325" s="10">
        <v>22</v>
      </c>
      <c r="E325" s="10"/>
      <c r="F325" s="10"/>
    </row>
    <row r="326" spans="1:12" s="13" customFormat="1" ht="5.65" customHeight="1" x14ac:dyDescent="0.25">
      <c r="A326" s="15"/>
      <c r="B326" s="2"/>
      <c r="C326" s="94"/>
      <c r="D326" s="94"/>
      <c r="E326" s="199"/>
      <c r="F326" s="199"/>
    </row>
    <row r="327" spans="1:12" s="14" customFormat="1" ht="5.65" customHeight="1" x14ac:dyDescent="0.25">
      <c r="A327" s="17"/>
      <c r="B327" s="3"/>
      <c r="C327" s="9"/>
      <c r="D327" s="9"/>
      <c r="E327" s="200"/>
      <c r="F327" s="200"/>
    </row>
    <row r="328" spans="1:12" s="13" customFormat="1" ht="45.6" customHeight="1" x14ac:dyDescent="0.25">
      <c r="A328" s="12" t="s">
        <v>14</v>
      </c>
      <c r="B328" s="1" t="s">
        <v>649</v>
      </c>
      <c r="C328" s="4" t="s">
        <v>7</v>
      </c>
      <c r="D328" s="10">
        <v>1</v>
      </c>
      <c r="E328" s="10"/>
      <c r="F328" s="10"/>
    </row>
    <row r="329" spans="1:12" s="13" customFormat="1" ht="5.65" customHeight="1" x14ac:dyDescent="0.25">
      <c r="A329" s="15"/>
      <c r="B329" s="2"/>
      <c r="C329" s="94"/>
      <c r="D329" s="94"/>
      <c r="E329" s="199"/>
      <c r="F329" s="199"/>
    </row>
    <row r="330" spans="1:12" s="14" customFormat="1" ht="5.65" customHeight="1" x14ac:dyDescent="0.25">
      <c r="A330" s="17"/>
      <c r="B330" s="3"/>
      <c r="C330" s="9"/>
      <c r="D330" s="9"/>
      <c r="E330" s="200"/>
      <c r="F330" s="200"/>
    </row>
    <row r="331" spans="1:12" s="13" customFormat="1" ht="31.15" customHeight="1" x14ac:dyDescent="0.25">
      <c r="A331" s="12" t="s">
        <v>15</v>
      </c>
      <c r="B331" s="1" t="s">
        <v>316</v>
      </c>
      <c r="C331" s="4"/>
      <c r="D331" s="10"/>
      <c r="E331" s="10"/>
      <c r="F331" s="10"/>
    </row>
    <row r="332" spans="1:12" s="13" customFormat="1" ht="14.45" customHeight="1" x14ac:dyDescent="0.25">
      <c r="A332" s="12" t="s">
        <v>214</v>
      </c>
      <c r="B332" s="1" t="s">
        <v>312</v>
      </c>
      <c r="C332" s="4" t="s">
        <v>7</v>
      </c>
      <c r="D332" s="10">
        <v>3</v>
      </c>
      <c r="E332" s="10"/>
      <c r="F332" s="10"/>
    </row>
    <row r="333" spans="1:12" s="13" customFormat="1" ht="5.65" customHeight="1" x14ac:dyDescent="0.25">
      <c r="A333" s="15"/>
      <c r="B333" s="2"/>
      <c r="C333" s="94"/>
      <c r="D333" s="94"/>
      <c r="E333" s="199"/>
      <c r="F333" s="199"/>
    </row>
    <row r="334" spans="1:12" s="14" customFormat="1" ht="5.65" customHeight="1" x14ac:dyDescent="0.25">
      <c r="A334" s="17"/>
      <c r="B334" s="3"/>
      <c r="C334" s="9"/>
      <c r="D334" s="9"/>
      <c r="E334" s="200"/>
      <c r="F334" s="200"/>
    </row>
    <row r="335" spans="1:12" s="13" customFormat="1" ht="132" customHeight="1" x14ac:dyDescent="0.25">
      <c r="A335" s="12" t="s">
        <v>16</v>
      </c>
      <c r="B335" s="26" t="s">
        <v>651</v>
      </c>
      <c r="C335" s="4" t="s">
        <v>7</v>
      </c>
      <c r="D335" s="10">
        <v>1</v>
      </c>
      <c r="E335" s="10"/>
      <c r="F335" s="10"/>
      <c r="L335" s="26"/>
    </row>
    <row r="336" spans="1:12" s="13" customFormat="1" ht="5.65" customHeight="1" x14ac:dyDescent="0.25">
      <c r="A336" s="15"/>
      <c r="B336" s="2"/>
      <c r="C336" s="94"/>
      <c r="D336" s="94"/>
      <c r="E336" s="199"/>
      <c r="F336" s="199"/>
    </row>
    <row r="337" spans="1:12" s="14" customFormat="1" ht="5.65" customHeight="1" x14ac:dyDescent="0.25">
      <c r="A337" s="17"/>
      <c r="B337" s="3"/>
      <c r="C337" s="9"/>
      <c r="D337" s="9"/>
      <c r="E337" s="200"/>
      <c r="F337" s="200"/>
    </row>
    <row r="338" spans="1:12" s="13" customFormat="1" ht="76.900000000000006" customHeight="1" x14ac:dyDescent="0.25">
      <c r="A338" s="12" t="s">
        <v>17</v>
      </c>
      <c r="B338" s="26" t="s">
        <v>654</v>
      </c>
      <c r="C338" s="4" t="s">
        <v>7</v>
      </c>
      <c r="D338" s="10">
        <v>1</v>
      </c>
      <c r="E338" s="31"/>
      <c r="F338" s="10"/>
      <c r="L338" s="26"/>
    </row>
    <row r="339" spans="1:12" s="13" customFormat="1" ht="5.65" customHeight="1" x14ac:dyDescent="0.25">
      <c r="A339" s="15"/>
      <c r="B339" s="2"/>
      <c r="C339" s="94"/>
      <c r="D339" s="94"/>
      <c r="E339" s="199"/>
      <c r="F339" s="199"/>
    </row>
    <row r="340" spans="1:12" s="14" customFormat="1" ht="5.65" customHeight="1" x14ac:dyDescent="0.25">
      <c r="A340" s="17"/>
      <c r="B340" s="3"/>
      <c r="C340" s="9"/>
      <c r="D340" s="9"/>
      <c r="E340" s="200"/>
      <c r="F340" s="200"/>
    </row>
    <row r="341" spans="1:12" s="13" customFormat="1" ht="210" x14ac:dyDescent="0.25">
      <c r="A341" s="12" t="s">
        <v>18</v>
      </c>
      <c r="B341" s="1" t="s">
        <v>1165</v>
      </c>
      <c r="C341" s="4"/>
      <c r="D341" s="10"/>
      <c r="E341" s="10"/>
      <c r="F341" s="10"/>
    </row>
    <row r="342" spans="1:12" s="13" customFormat="1" x14ac:dyDescent="0.25">
      <c r="A342" s="12" t="s">
        <v>375</v>
      </c>
      <c r="B342" s="1" t="s">
        <v>652</v>
      </c>
      <c r="C342" s="4" t="s">
        <v>7</v>
      </c>
      <c r="D342" s="10">
        <v>4</v>
      </c>
      <c r="E342" s="10"/>
      <c r="F342" s="10"/>
    </row>
    <row r="343" spans="1:12" s="13" customFormat="1" ht="5.65" customHeight="1" x14ac:dyDescent="0.25">
      <c r="A343" s="15"/>
      <c r="B343" s="2"/>
      <c r="C343" s="94"/>
      <c r="D343" s="94"/>
      <c r="E343" s="199"/>
      <c r="F343" s="199"/>
    </row>
    <row r="344" spans="1:12" s="14" customFormat="1" ht="5.65" customHeight="1" x14ac:dyDescent="0.25">
      <c r="A344" s="17"/>
      <c r="B344" s="3"/>
      <c r="C344" s="9"/>
      <c r="D344" s="9"/>
      <c r="E344" s="200"/>
      <c r="F344" s="200"/>
    </row>
    <row r="345" spans="1:12" s="13" customFormat="1" ht="105" x14ac:dyDescent="0.25">
      <c r="A345" s="12" t="s">
        <v>19</v>
      </c>
      <c r="B345" s="1" t="s">
        <v>1119</v>
      </c>
      <c r="C345" s="4"/>
      <c r="D345" s="10"/>
      <c r="E345" s="10"/>
      <c r="F345" s="10"/>
    </row>
    <row r="346" spans="1:12" s="13" customFormat="1" x14ac:dyDescent="0.25">
      <c r="A346" s="12" t="s">
        <v>237</v>
      </c>
      <c r="B346" s="1" t="s">
        <v>655</v>
      </c>
      <c r="C346" s="4" t="s">
        <v>7</v>
      </c>
      <c r="D346" s="10">
        <v>3</v>
      </c>
      <c r="E346" s="10"/>
      <c r="F346" s="10"/>
    </row>
    <row r="347" spans="1:12" s="13" customFormat="1" ht="5.65" customHeight="1" x14ac:dyDescent="0.25">
      <c r="A347" s="15"/>
      <c r="B347" s="2"/>
      <c r="C347" s="94"/>
      <c r="D347" s="94"/>
      <c r="E347" s="199"/>
      <c r="F347" s="199"/>
    </row>
    <row r="348" spans="1:12" s="14" customFormat="1" ht="5.65" customHeight="1" x14ac:dyDescent="0.25">
      <c r="A348" s="17"/>
      <c r="B348" s="3"/>
      <c r="C348" s="9"/>
      <c r="D348" s="9"/>
      <c r="E348" s="200"/>
      <c r="F348" s="200"/>
    </row>
    <row r="349" spans="1:12" s="13" customFormat="1" ht="60" x14ac:dyDescent="0.25">
      <c r="A349" s="12" t="s">
        <v>40</v>
      </c>
      <c r="B349" s="1" t="s">
        <v>1120</v>
      </c>
      <c r="C349" s="4" t="s">
        <v>731</v>
      </c>
      <c r="D349" s="10">
        <v>1</v>
      </c>
      <c r="E349" s="10"/>
      <c r="F349" s="10"/>
    </row>
    <row r="350" spans="1:12" s="13" customFormat="1" ht="5.65" customHeight="1" x14ac:dyDescent="0.25">
      <c r="A350" s="15"/>
      <c r="B350" s="2"/>
      <c r="C350" s="94"/>
      <c r="D350" s="94"/>
      <c r="E350" s="199"/>
      <c r="F350" s="199"/>
    </row>
    <row r="351" spans="1:12" s="14" customFormat="1" ht="5.65" customHeight="1" x14ac:dyDescent="0.25">
      <c r="A351" s="17"/>
      <c r="B351" s="3"/>
      <c r="C351" s="9"/>
      <c r="D351" s="9"/>
      <c r="E351" s="200"/>
      <c r="F351" s="200"/>
    </row>
    <row r="352" spans="1:12" s="13" customFormat="1" ht="60" x14ac:dyDescent="0.25">
      <c r="A352" s="12" t="s">
        <v>42</v>
      </c>
      <c r="B352" s="1" t="s">
        <v>1132</v>
      </c>
      <c r="C352" s="4" t="s">
        <v>731</v>
      </c>
      <c r="D352" s="10">
        <v>1</v>
      </c>
      <c r="E352" s="10"/>
      <c r="F352" s="10"/>
    </row>
    <row r="353" spans="1:6" s="13" customFormat="1" ht="5.65" customHeight="1" x14ac:dyDescent="0.25">
      <c r="A353" s="15"/>
      <c r="B353" s="2"/>
      <c r="C353" s="94"/>
      <c r="D353" s="94"/>
      <c r="E353" s="199"/>
      <c r="F353" s="199"/>
    </row>
    <row r="354" spans="1:6" s="14" customFormat="1" ht="5.65" customHeight="1" x14ac:dyDescent="0.25">
      <c r="A354" s="17"/>
      <c r="B354" s="3"/>
      <c r="C354" s="9"/>
      <c r="D354" s="9"/>
      <c r="E354" s="200"/>
      <c r="F354" s="200"/>
    </row>
    <row r="355" spans="1:6" s="13" customFormat="1" x14ac:dyDescent="0.25">
      <c r="A355" s="12" t="s">
        <v>43</v>
      </c>
      <c r="B355" s="1" t="s">
        <v>22</v>
      </c>
      <c r="C355" s="9"/>
      <c r="D355" s="9"/>
      <c r="E355" s="200"/>
      <c r="F355" s="10"/>
    </row>
    <row r="356" spans="1:6" s="13" customFormat="1" ht="5.65" customHeight="1" x14ac:dyDescent="0.25">
      <c r="A356" s="15"/>
      <c r="B356" s="2"/>
      <c r="C356" s="94"/>
      <c r="D356" s="94"/>
      <c r="E356" s="199"/>
      <c r="F356" s="199"/>
    </row>
    <row r="357" spans="1:6" s="14" customFormat="1" ht="5.65" customHeight="1" x14ac:dyDescent="0.25">
      <c r="A357" s="17"/>
      <c r="B357" s="3"/>
      <c r="C357" s="9"/>
      <c r="D357" s="9"/>
      <c r="E357" s="200"/>
      <c r="F357" s="200"/>
    </row>
    <row r="358" spans="1:6" s="13" customFormat="1" ht="17.25" customHeight="1" x14ac:dyDescent="0.25">
      <c r="A358" s="47"/>
      <c r="B358" s="160" t="s">
        <v>697</v>
      </c>
      <c r="C358" s="160"/>
      <c r="D358" s="160"/>
      <c r="E358" s="201"/>
      <c r="F358" s="202"/>
    </row>
    <row r="359" spans="1:6" s="14" customFormat="1" x14ac:dyDescent="0.25">
      <c r="A359" s="12"/>
      <c r="C359" s="4"/>
      <c r="D359" s="10"/>
      <c r="E359" s="10"/>
      <c r="F359" s="10"/>
    </row>
    <row r="360" spans="1:6" s="14" customFormat="1" x14ac:dyDescent="0.25">
      <c r="A360" s="12"/>
      <c r="C360" s="4"/>
      <c r="D360" s="10"/>
      <c r="E360" s="10"/>
      <c r="F360" s="10"/>
    </row>
    <row r="361" spans="1:6" x14ac:dyDescent="0.25">
      <c r="A361" s="37" t="s">
        <v>51</v>
      </c>
      <c r="B361" s="38" t="s">
        <v>58</v>
      </c>
      <c r="C361" s="5"/>
      <c r="D361" s="5"/>
      <c r="E361" s="196"/>
      <c r="F361" s="40"/>
    </row>
    <row r="362" spans="1:6" s="13" customFormat="1" ht="5.65" customHeight="1" x14ac:dyDescent="0.25">
      <c r="A362" s="15"/>
      <c r="B362" s="2"/>
      <c r="C362" s="94"/>
      <c r="D362" s="94"/>
      <c r="E362" s="199"/>
      <c r="F362" s="199"/>
    </row>
    <row r="363" spans="1:6" s="13" customFormat="1" ht="5.45" customHeight="1" x14ac:dyDescent="0.25">
      <c r="A363" s="17"/>
      <c r="B363" s="41"/>
      <c r="C363" s="9"/>
      <c r="D363" s="9"/>
      <c r="E363" s="200"/>
      <c r="F363" s="200"/>
    </row>
    <row r="364" spans="1:6" s="13" customFormat="1" ht="18" customHeight="1" x14ac:dyDescent="0.25">
      <c r="A364" s="12" t="s">
        <v>27</v>
      </c>
      <c r="B364" s="1" t="s">
        <v>396</v>
      </c>
      <c r="C364" s="4" t="s">
        <v>21</v>
      </c>
      <c r="D364" s="10">
        <v>8</v>
      </c>
      <c r="E364" s="10"/>
      <c r="F364" s="10"/>
    </row>
    <row r="365" spans="1:6" s="13" customFormat="1" ht="5.65" customHeight="1" x14ac:dyDescent="0.25">
      <c r="A365" s="15"/>
      <c r="B365" s="2"/>
      <c r="C365" s="94"/>
      <c r="D365" s="94"/>
      <c r="E365" s="199"/>
      <c r="F365" s="199"/>
    </row>
    <row r="366" spans="1:6" s="14" customFormat="1" ht="5.65" customHeight="1" x14ac:dyDescent="0.25">
      <c r="A366" s="17"/>
      <c r="B366" s="3"/>
      <c r="C366" s="9"/>
      <c r="D366" s="9"/>
      <c r="E366" s="200"/>
      <c r="F366" s="200"/>
    </row>
    <row r="367" spans="1:6" s="13" customFormat="1" ht="30" x14ac:dyDescent="0.25">
      <c r="A367" s="12" t="s">
        <v>12</v>
      </c>
      <c r="B367" s="1" t="s">
        <v>643</v>
      </c>
      <c r="C367" s="4" t="s">
        <v>21</v>
      </c>
      <c r="D367" s="10">
        <v>8</v>
      </c>
      <c r="E367" s="10"/>
      <c r="F367" s="10"/>
    </row>
    <row r="368" spans="1:6" s="13" customFormat="1" ht="5.65" customHeight="1" x14ac:dyDescent="0.25">
      <c r="A368" s="15"/>
      <c r="B368" s="2"/>
      <c r="C368" s="94"/>
      <c r="D368" s="94"/>
      <c r="E368" s="199"/>
      <c r="F368" s="199"/>
    </row>
    <row r="369" spans="1:6" s="14" customFormat="1" ht="5.65" customHeight="1" x14ac:dyDescent="0.25">
      <c r="A369" s="17"/>
      <c r="B369" s="3"/>
      <c r="C369" s="9"/>
      <c r="D369" s="9"/>
      <c r="E369" s="200"/>
      <c r="F369" s="200"/>
    </row>
    <row r="370" spans="1:6" s="13" customFormat="1" ht="30" x14ac:dyDescent="0.25">
      <c r="A370" s="12" t="s">
        <v>13</v>
      </c>
      <c r="B370" s="1" t="s">
        <v>641</v>
      </c>
      <c r="C370" s="4"/>
      <c r="D370" s="10"/>
      <c r="E370" s="10"/>
      <c r="F370" s="10"/>
    </row>
    <row r="371" spans="1:6" s="13" customFormat="1" ht="5.65" customHeight="1" x14ac:dyDescent="0.25">
      <c r="A371" s="15"/>
      <c r="B371" s="2"/>
      <c r="C371" s="94"/>
      <c r="D371" s="94"/>
      <c r="E371" s="199"/>
      <c r="F371" s="199"/>
    </row>
    <row r="372" spans="1:6" s="14" customFormat="1" ht="5.65" customHeight="1" x14ac:dyDescent="0.25">
      <c r="A372" s="17"/>
      <c r="B372" s="3"/>
      <c r="C372" s="9"/>
      <c r="D372" s="9"/>
      <c r="E372" s="200"/>
      <c r="F372" s="200"/>
    </row>
    <row r="373" spans="1:6" s="13" customFormat="1" x14ac:dyDescent="0.25">
      <c r="A373" s="12" t="s">
        <v>14</v>
      </c>
      <c r="B373" s="1" t="s">
        <v>918</v>
      </c>
      <c r="C373" s="4" t="s">
        <v>7</v>
      </c>
      <c r="D373" s="10">
        <v>1</v>
      </c>
      <c r="E373" s="10"/>
      <c r="F373" s="10"/>
    </row>
    <row r="374" spans="1:6" s="13" customFormat="1" ht="5.65" customHeight="1" x14ac:dyDescent="0.25">
      <c r="A374" s="15"/>
      <c r="B374" s="2"/>
      <c r="C374" s="94"/>
      <c r="D374" s="94"/>
      <c r="E374" s="199"/>
      <c r="F374" s="199"/>
    </row>
    <row r="375" spans="1:6" s="14" customFormat="1" ht="5.65" customHeight="1" x14ac:dyDescent="0.25">
      <c r="A375" s="17"/>
      <c r="B375" s="3"/>
      <c r="C375" s="9"/>
      <c r="D375" s="9"/>
      <c r="E375" s="200"/>
      <c r="F375" s="200"/>
    </row>
    <row r="376" spans="1:6" s="13" customFormat="1" ht="30" x14ac:dyDescent="0.25">
      <c r="A376" s="12" t="s">
        <v>15</v>
      </c>
      <c r="B376" s="1" t="s">
        <v>642</v>
      </c>
      <c r="C376" s="4"/>
      <c r="D376" s="10"/>
      <c r="E376" s="10"/>
      <c r="F376" s="10"/>
    </row>
    <row r="377" spans="1:6" s="13" customFormat="1" ht="5.65" customHeight="1" x14ac:dyDescent="0.25">
      <c r="A377" s="15"/>
      <c r="B377" s="2"/>
      <c r="C377" s="94"/>
      <c r="D377" s="94"/>
      <c r="E377" s="199"/>
      <c r="F377" s="199"/>
    </row>
    <row r="378" spans="1:6" s="14" customFormat="1" ht="5.65" customHeight="1" x14ac:dyDescent="0.25">
      <c r="A378" s="17"/>
      <c r="B378" s="3"/>
      <c r="C378" s="9"/>
      <c r="D378" s="9"/>
      <c r="E378" s="200"/>
      <c r="F378" s="200"/>
    </row>
    <row r="379" spans="1:6" s="13" customFormat="1" ht="60" x14ac:dyDescent="0.25">
      <c r="A379" s="12" t="s">
        <v>16</v>
      </c>
      <c r="B379" s="1" t="s">
        <v>398</v>
      </c>
      <c r="C379" s="9" t="s">
        <v>21</v>
      </c>
      <c r="D379" s="9">
        <v>3</v>
      </c>
      <c r="E379" s="200"/>
      <c r="F379" s="10"/>
    </row>
    <row r="380" spans="1:6" s="13" customFormat="1" ht="5.65" customHeight="1" x14ac:dyDescent="0.25">
      <c r="A380" s="15"/>
      <c r="B380" s="2"/>
      <c r="C380" s="94"/>
      <c r="D380" s="94"/>
      <c r="E380" s="199"/>
      <c r="F380" s="199"/>
    </row>
    <row r="381" spans="1:6" s="14" customFormat="1" ht="5.65" customHeight="1" x14ac:dyDescent="0.25">
      <c r="A381" s="17"/>
      <c r="B381" s="3"/>
      <c r="C381" s="9"/>
      <c r="D381" s="9"/>
      <c r="E381" s="200"/>
      <c r="F381" s="200"/>
    </row>
    <row r="382" spans="1:6" s="13" customFormat="1" ht="18" customHeight="1" x14ac:dyDescent="0.25">
      <c r="A382" s="47"/>
      <c r="B382" s="160" t="s">
        <v>891</v>
      </c>
      <c r="C382" s="160"/>
      <c r="D382" s="160"/>
      <c r="E382" s="201"/>
      <c r="F382" s="202"/>
    </row>
    <row r="383" spans="1:6" s="14" customFormat="1" x14ac:dyDescent="0.25">
      <c r="A383" s="12"/>
      <c r="C383" s="4"/>
      <c r="D383" s="10"/>
      <c r="E383" s="10"/>
      <c r="F383" s="10"/>
    </row>
    <row r="384" spans="1:6" s="14" customFormat="1" x14ac:dyDescent="0.25">
      <c r="A384" s="12"/>
      <c r="C384" s="4"/>
      <c r="D384" s="10"/>
      <c r="E384" s="10"/>
      <c r="F384" s="10"/>
    </row>
    <row r="385" spans="1:6" s="14" customFormat="1" x14ac:dyDescent="0.25">
      <c r="A385" s="12"/>
      <c r="C385" s="13"/>
      <c r="D385" s="10"/>
      <c r="E385" s="10"/>
      <c r="F385" s="10"/>
    </row>
    <row r="386" spans="1:6" s="14" customFormat="1" x14ac:dyDescent="0.25">
      <c r="A386" s="12"/>
      <c r="C386" s="13"/>
      <c r="D386" s="10"/>
      <c r="E386" s="10"/>
      <c r="F386" s="10"/>
    </row>
    <row r="387" spans="1:6" s="14" customFormat="1" x14ac:dyDescent="0.25">
      <c r="A387" s="12"/>
      <c r="C387" s="13"/>
      <c r="D387" s="10"/>
      <c r="E387" s="10"/>
      <c r="F387" s="10"/>
    </row>
    <row r="388" spans="1:6" s="14" customFormat="1" x14ac:dyDescent="0.25">
      <c r="A388" s="12"/>
      <c r="C388" s="13"/>
      <c r="D388" s="10"/>
      <c r="E388" s="10"/>
      <c r="F388" s="10"/>
    </row>
    <row r="389" spans="1:6" s="14" customFormat="1" x14ac:dyDescent="0.25">
      <c r="A389" s="12"/>
      <c r="C389" s="13"/>
      <c r="D389" s="10"/>
      <c r="E389" s="10"/>
      <c r="F389" s="10"/>
    </row>
    <row r="390" spans="1:6" s="14" customFormat="1" x14ac:dyDescent="0.25">
      <c r="A390" s="12"/>
      <c r="C390" s="13"/>
      <c r="D390" s="10"/>
      <c r="E390" s="10"/>
      <c r="F390" s="10"/>
    </row>
    <row r="391" spans="1:6" s="14" customFormat="1" x14ac:dyDescent="0.25">
      <c r="A391" s="12"/>
      <c r="C391" s="13"/>
      <c r="D391" s="10"/>
      <c r="E391" s="10"/>
      <c r="F391" s="10"/>
    </row>
    <row r="392" spans="1:6" s="14" customFormat="1" x14ac:dyDescent="0.25">
      <c r="A392" s="12"/>
      <c r="C392" s="13"/>
      <c r="D392" s="10"/>
      <c r="E392" s="10"/>
      <c r="F392" s="10"/>
    </row>
    <row r="393" spans="1:6" s="14" customFormat="1" x14ac:dyDescent="0.25">
      <c r="A393" s="12"/>
      <c r="C393" s="13"/>
      <c r="D393" s="10"/>
      <c r="E393" s="10"/>
      <c r="F393" s="10"/>
    </row>
    <row r="394" spans="1:6" s="14" customFormat="1" x14ac:dyDescent="0.25">
      <c r="A394" s="12"/>
      <c r="C394" s="13"/>
      <c r="D394" s="10"/>
      <c r="E394" s="10"/>
      <c r="F394" s="10"/>
    </row>
    <row r="395" spans="1:6" s="14" customFormat="1" x14ac:dyDescent="0.25">
      <c r="A395" s="12"/>
      <c r="C395" s="13"/>
      <c r="D395" s="10"/>
      <c r="E395" s="10"/>
      <c r="F395" s="10"/>
    </row>
    <row r="396" spans="1:6" s="14" customFormat="1" x14ac:dyDescent="0.25">
      <c r="A396" s="12"/>
      <c r="C396" s="13"/>
      <c r="D396" s="10"/>
      <c r="E396" s="10"/>
      <c r="F396" s="10"/>
    </row>
    <row r="397" spans="1:6" s="14" customFormat="1" x14ac:dyDescent="0.25">
      <c r="A397" s="12"/>
      <c r="C397" s="13"/>
      <c r="D397" s="10"/>
      <c r="E397" s="10"/>
      <c r="F397" s="10"/>
    </row>
    <row r="398" spans="1:6" s="14" customFormat="1" x14ac:dyDescent="0.25">
      <c r="A398" s="12"/>
      <c r="C398" s="13"/>
      <c r="D398" s="10"/>
      <c r="E398" s="10"/>
      <c r="F398" s="10"/>
    </row>
    <row r="399" spans="1:6" s="14" customFormat="1" x14ac:dyDescent="0.25">
      <c r="A399" s="12"/>
      <c r="C399" s="13"/>
      <c r="D399" s="10"/>
      <c r="E399" s="10"/>
      <c r="F399" s="10"/>
    </row>
    <row r="400" spans="1:6" s="14" customFormat="1" x14ac:dyDescent="0.25">
      <c r="A400" s="12"/>
      <c r="C400" s="13"/>
      <c r="D400" s="10"/>
      <c r="E400" s="10"/>
      <c r="F400" s="10"/>
    </row>
    <row r="401" spans="1:6" s="14" customFormat="1" x14ac:dyDescent="0.25">
      <c r="A401" s="12"/>
      <c r="C401" s="13"/>
      <c r="D401" s="10"/>
      <c r="E401" s="10"/>
      <c r="F401" s="10"/>
    </row>
    <row r="402" spans="1:6" s="14" customFormat="1" x14ac:dyDescent="0.25">
      <c r="A402" s="12"/>
      <c r="C402" s="13"/>
      <c r="D402" s="10"/>
      <c r="E402" s="10"/>
      <c r="F402" s="10"/>
    </row>
    <row r="403" spans="1:6" s="14" customFormat="1" x14ac:dyDescent="0.25">
      <c r="A403" s="12"/>
      <c r="C403" s="13"/>
      <c r="D403" s="10"/>
      <c r="E403" s="10"/>
      <c r="F403" s="10"/>
    </row>
    <row r="404" spans="1:6" s="14" customFormat="1" x14ac:dyDescent="0.25">
      <c r="A404" s="12"/>
      <c r="C404" s="13"/>
      <c r="D404" s="10"/>
      <c r="E404" s="10"/>
      <c r="F404" s="10"/>
    </row>
    <row r="405" spans="1:6" s="14" customFormat="1" x14ac:dyDescent="0.25">
      <c r="A405" s="12"/>
      <c r="C405" s="13"/>
      <c r="D405" s="10"/>
      <c r="E405" s="10"/>
      <c r="F405" s="10"/>
    </row>
    <row r="406" spans="1:6" s="14" customFormat="1" x14ac:dyDescent="0.25">
      <c r="A406" s="12"/>
      <c r="C406" s="13"/>
      <c r="D406" s="10"/>
      <c r="E406" s="10"/>
      <c r="F406" s="10"/>
    </row>
    <row r="407" spans="1:6" s="14" customFormat="1" x14ac:dyDescent="0.25">
      <c r="A407" s="12"/>
      <c r="C407" s="13"/>
      <c r="D407" s="10"/>
      <c r="E407" s="10"/>
      <c r="F407" s="10"/>
    </row>
    <row r="408" spans="1:6" s="14" customFormat="1" x14ac:dyDescent="0.25">
      <c r="A408" s="12"/>
      <c r="C408" s="13"/>
      <c r="D408" s="10"/>
      <c r="E408" s="10"/>
      <c r="F408" s="10"/>
    </row>
    <row r="409" spans="1:6" s="14" customFormat="1" x14ac:dyDescent="0.25">
      <c r="A409" s="12"/>
      <c r="C409" s="13"/>
      <c r="D409" s="10"/>
      <c r="E409" s="10"/>
      <c r="F409" s="10"/>
    </row>
    <row r="410" spans="1:6" s="14" customFormat="1" x14ac:dyDescent="0.25">
      <c r="A410" s="12"/>
      <c r="C410" s="13"/>
      <c r="D410" s="10"/>
      <c r="E410" s="10"/>
      <c r="F410" s="10"/>
    </row>
    <row r="411" spans="1:6" s="14" customFormat="1" x14ac:dyDescent="0.25">
      <c r="A411" s="12"/>
      <c r="C411" s="13"/>
      <c r="D411" s="10"/>
      <c r="E411" s="10"/>
      <c r="F411" s="10"/>
    </row>
    <row r="412" spans="1:6" s="14" customFormat="1" x14ac:dyDescent="0.25">
      <c r="A412" s="12"/>
      <c r="C412" s="13"/>
      <c r="D412" s="10"/>
      <c r="E412" s="10"/>
      <c r="F412" s="10"/>
    </row>
    <row r="413" spans="1:6" s="14" customFormat="1" x14ac:dyDescent="0.25">
      <c r="A413" s="12"/>
      <c r="C413" s="13"/>
      <c r="D413" s="10"/>
      <c r="E413" s="10"/>
      <c r="F413" s="10"/>
    </row>
    <row r="414" spans="1:6" s="14" customFormat="1" x14ac:dyDescent="0.25">
      <c r="A414" s="12"/>
      <c r="C414" s="13"/>
      <c r="D414" s="10"/>
      <c r="E414" s="10"/>
      <c r="F414" s="10"/>
    </row>
    <row r="415" spans="1:6" s="14" customFormat="1" x14ac:dyDescent="0.25">
      <c r="A415" s="12"/>
      <c r="C415" s="13"/>
      <c r="D415" s="10"/>
      <c r="E415" s="10"/>
      <c r="F415" s="10"/>
    </row>
    <row r="416" spans="1:6" s="14" customFormat="1" x14ac:dyDescent="0.25">
      <c r="A416" s="12"/>
      <c r="C416" s="13"/>
      <c r="D416" s="10"/>
      <c r="E416" s="10"/>
      <c r="F416" s="10"/>
    </row>
    <row r="417" spans="1:6" s="14" customFormat="1" x14ac:dyDescent="0.25">
      <c r="A417" s="12"/>
      <c r="C417" s="13"/>
      <c r="D417" s="10"/>
      <c r="E417" s="10"/>
      <c r="F417" s="10"/>
    </row>
    <row r="418" spans="1:6" s="14" customFormat="1" x14ac:dyDescent="0.25">
      <c r="A418" s="12"/>
      <c r="C418" s="13"/>
      <c r="D418" s="10"/>
      <c r="E418" s="10"/>
      <c r="F418" s="10"/>
    </row>
    <row r="419" spans="1:6" s="14" customFormat="1" x14ac:dyDescent="0.25">
      <c r="A419" s="12"/>
      <c r="C419" s="13"/>
      <c r="D419" s="10"/>
      <c r="E419" s="10"/>
      <c r="F419" s="10"/>
    </row>
    <row r="420" spans="1:6" s="14" customFormat="1" x14ac:dyDescent="0.25">
      <c r="A420" s="12"/>
      <c r="C420" s="13"/>
      <c r="D420" s="10"/>
      <c r="E420" s="10"/>
      <c r="F420" s="10"/>
    </row>
    <row r="421" spans="1:6" s="14" customFormat="1" x14ac:dyDescent="0.25">
      <c r="A421" s="12"/>
      <c r="C421" s="13"/>
      <c r="D421" s="10"/>
      <c r="E421" s="10"/>
      <c r="F421" s="10"/>
    </row>
    <row r="422" spans="1:6" s="14" customFormat="1" x14ac:dyDescent="0.25">
      <c r="A422" s="12"/>
      <c r="C422" s="13"/>
      <c r="D422" s="10"/>
      <c r="E422" s="10"/>
      <c r="F422" s="10"/>
    </row>
    <row r="423" spans="1:6" s="14" customFormat="1" x14ac:dyDescent="0.25">
      <c r="A423" s="12"/>
      <c r="C423" s="13"/>
      <c r="D423" s="10"/>
      <c r="E423" s="10"/>
      <c r="F423" s="10"/>
    </row>
    <row r="424" spans="1:6" s="14" customFormat="1" x14ac:dyDescent="0.25">
      <c r="A424" s="12"/>
      <c r="C424" s="13"/>
      <c r="D424" s="10"/>
      <c r="E424" s="10"/>
      <c r="F424" s="10"/>
    </row>
    <row r="425" spans="1:6" s="14" customFormat="1" x14ac:dyDescent="0.25">
      <c r="A425" s="12"/>
      <c r="C425" s="13"/>
      <c r="D425" s="10"/>
      <c r="E425" s="10"/>
      <c r="F425" s="10"/>
    </row>
    <row r="426" spans="1:6" s="14" customFormat="1" x14ac:dyDescent="0.25">
      <c r="A426" s="12"/>
      <c r="C426" s="13"/>
      <c r="D426" s="10"/>
      <c r="E426" s="10"/>
      <c r="F426" s="10"/>
    </row>
    <row r="427" spans="1:6" s="14" customFormat="1" x14ac:dyDescent="0.25">
      <c r="A427" s="12"/>
      <c r="C427" s="13"/>
      <c r="D427" s="10"/>
      <c r="E427" s="10"/>
      <c r="F427" s="10"/>
    </row>
    <row r="428" spans="1:6" s="14" customFormat="1" x14ac:dyDescent="0.25">
      <c r="A428" s="12"/>
      <c r="C428" s="13"/>
      <c r="D428" s="10"/>
      <c r="E428" s="10"/>
      <c r="F428" s="10"/>
    </row>
    <row r="429" spans="1:6" s="14" customFormat="1" x14ac:dyDescent="0.25">
      <c r="A429" s="12"/>
      <c r="C429" s="13"/>
      <c r="D429" s="10"/>
      <c r="E429" s="10"/>
      <c r="F429" s="10"/>
    </row>
    <row r="430" spans="1:6" s="14" customFormat="1" x14ac:dyDescent="0.25">
      <c r="A430" s="12"/>
      <c r="C430" s="13"/>
      <c r="D430" s="10"/>
      <c r="E430" s="10"/>
      <c r="F430" s="10"/>
    </row>
    <row r="431" spans="1:6" s="14" customFormat="1" x14ac:dyDescent="0.25">
      <c r="A431" s="12"/>
      <c r="C431" s="13"/>
      <c r="D431" s="10"/>
      <c r="E431" s="10"/>
      <c r="F431" s="10"/>
    </row>
    <row r="432" spans="1:6" s="14" customFormat="1" x14ac:dyDescent="0.25">
      <c r="A432" s="12"/>
      <c r="C432" s="13"/>
      <c r="D432" s="10"/>
      <c r="E432" s="10"/>
      <c r="F432" s="10"/>
    </row>
    <row r="433" spans="1:6" s="14" customFormat="1" x14ac:dyDescent="0.25">
      <c r="A433" s="12"/>
      <c r="C433" s="13"/>
      <c r="D433" s="10"/>
      <c r="E433" s="10"/>
      <c r="F433" s="10"/>
    </row>
    <row r="434" spans="1:6" s="14" customFormat="1" x14ac:dyDescent="0.25">
      <c r="A434" s="12"/>
      <c r="C434" s="13"/>
      <c r="D434" s="10"/>
      <c r="E434" s="10"/>
      <c r="F434" s="10"/>
    </row>
    <row r="435" spans="1:6" s="14" customFormat="1" x14ac:dyDescent="0.25">
      <c r="A435" s="12"/>
      <c r="C435" s="13"/>
      <c r="D435" s="10"/>
      <c r="E435" s="10"/>
      <c r="F435" s="10"/>
    </row>
    <row r="436" spans="1:6" s="14" customFormat="1" x14ac:dyDescent="0.25">
      <c r="A436" s="12"/>
      <c r="C436" s="13"/>
      <c r="D436" s="10"/>
      <c r="E436" s="10"/>
      <c r="F436" s="10"/>
    </row>
    <row r="437" spans="1:6" s="14" customFormat="1" x14ac:dyDescent="0.25">
      <c r="A437" s="12"/>
      <c r="C437" s="13"/>
      <c r="D437" s="10"/>
      <c r="E437" s="10"/>
      <c r="F437" s="10"/>
    </row>
    <row r="438" spans="1:6" s="14" customFormat="1" x14ac:dyDescent="0.25">
      <c r="A438" s="12"/>
      <c r="C438" s="13"/>
      <c r="D438" s="10"/>
      <c r="E438" s="10"/>
      <c r="F438" s="10"/>
    </row>
    <row r="439" spans="1:6" s="14" customFormat="1" x14ac:dyDescent="0.25">
      <c r="A439" s="12"/>
      <c r="C439" s="13"/>
      <c r="D439" s="10"/>
      <c r="E439" s="10"/>
      <c r="F439" s="10"/>
    </row>
    <row r="440" spans="1:6" s="14" customFormat="1" x14ac:dyDescent="0.25">
      <c r="A440" s="12"/>
      <c r="C440" s="13"/>
      <c r="D440" s="10"/>
      <c r="E440" s="10"/>
      <c r="F440" s="10"/>
    </row>
    <row r="441" spans="1:6" s="14" customFormat="1" x14ac:dyDescent="0.25">
      <c r="A441" s="12"/>
      <c r="C441" s="13"/>
      <c r="D441" s="10"/>
      <c r="E441" s="10"/>
      <c r="F441" s="10"/>
    </row>
    <row r="442" spans="1:6" s="14" customFormat="1" x14ac:dyDescent="0.25">
      <c r="A442" s="12"/>
      <c r="C442" s="13"/>
      <c r="D442" s="10"/>
      <c r="E442" s="10"/>
      <c r="F442" s="10"/>
    </row>
    <row r="443" spans="1:6" s="14" customFormat="1" x14ac:dyDescent="0.25">
      <c r="A443" s="12"/>
      <c r="C443" s="13"/>
      <c r="D443" s="10"/>
      <c r="E443" s="10"/>
      <c r="F443" s="10"/>
    </row>
    <row r="444" spans="1:6" s="14" customFormat="1" x14ac:dyDescent="0.25">
      <c r="A444" s="12"/>
      <c r="C444" s="13"/>
      <c r="D444" s="10"/>
      <c r="E444" s="10"/>
      <c r="F444" s="10"/>
    </row>
    <row r="445" spans="1:6" s="14" customFormat="1" x14ac:dyDescent="0.25">
      <c r="A445" s="12"/>
      <c r="C445" s="13"/>
      <c r="D445" s="10"/>
      <c r="E445" s="10"/>
      <c r="F445" s="10"/>
    </row>
    <row r="446" spans="1:6" s="14" customFormat="1" x14ac:dyDescent="0.25">
      <c r="A446" s="12"/>
      <c r="C446" s="13"/>
      <c r="D446" s="10"/>
      <c r="E446" s="10"/>
      <c r="F446" s="10"/>
    </row>
    <row r="447" spans="1:6" s="14" customFormat="1" x14ac:dyDescent="0.25">
      <c r="A447" s="12"/>
      <c r="C447" s="13"/>
      <c r="D447" s="10"/>
      <c r="E447" s="10"/>
      <c r="F447" s="10"/>
    </row>
    <row r="448" spans="1:6" s="14" customFormat="1" x14ac:dyDescent="0.25">
      <c r="A448" s="12"/>
      <c r="C448" s="13"/>
      <c r="D448" s="10"/>
      <c r="E448" s="10"/>
      <c r="F448" s="10"/>
    </row>
    <row r="449" spans="1:6" s="14" customFormat="1" x14ac:dyDescent="0.25">
      <c r="A449" s="12"/>
      <c r="C449" s="13"/>
      <c r="D449" s="10"/>
      <c r="E449" s="10"/>
      <c r="F449" s="10"/>
    </row>
    <row r="450" spans="1:6" s="14" customFormat="1" x14ac:dyDescent="0.25">
      <c r="A450" s="12"/>
      <c r="C450" s="13"/>
      <c r="D450" s="10"/>
      <c r="E450" s="10"/>
      <c r="F450" s="10"/>
    </row>
    <row r="451" spans="1:6" s="14" customFormat="1" x14ac:dyDescent="0.25">
      <c r="A451" s="12"/>
      <c r="C451" s="13"/>
      <c r="D451" s="10"/>
      <c r="E451" s="10"/>
      <c r="F451" s="10"/>
    </row>
    <row r="452" spans="1:6" s="14" customFormat="1" x14ac:dyDescent="0.25">
      <c r="A452" s="12"/>
      <c r="C452" s="13"/>
      <c r="D452" s="10"/>
      <c r="E452" s="10"/>
      <c r="F452" s="10"/>
    </row>
    <row r="453" spans="1:6" s="14" customFormat="1" x14ac:dyDescent="0.25">
      <c r="A453" s="12"/>
      <c r="C453" s="13"/>
      <c r="D453" s="10"/>
      <c r="E453" s="10"/>
      <c r="F453" s="10"/>
    </row>
    <row r="454" spans="1:6" s="14" customFormat="1" x14ac:dyDescent="0.25">
      <c r="A454" s="12"/>
      <c r="C454" s="13"/>
      <c r="D454" s="10"/>
      <c r="E454" s="10"/>
      <c r="F454" s="10"/>
    </row>
    <row r="455" spans="1:6" s="14" customFormat="1" x14ac:dyDescent="0.25">
      <c r="A455" s="12"/>
      <c r="C455" s="13"/>
      <c r="D455" s="10"/>
      <c r="E455" s="10"/>
      <c r="F455" s="10"/>
    </row>
    <row r="456" spans="1:6" s="14" customFormat="1" x14ac:dyDescent="0.25">
      <c r="A456" s="12"/>
      <c r="C456" s="13"/>
      <c r="D456" s="10"/>
      <c r="E456" s="10"/>
      <c r="F456" s="10"/>
    </row>
    <row r="457" spans="1:6" s="14" customFormat="1" x14ac:dyDescent="0.25">
      <c r="A457" s="12"/>
      <c r="C457" s="13"/>
      <c r="D457" s="10"/>
      <c r="E457" s="10"/>
      <c r="F457" s="10"/>
    </row>
    <row r="458" spans="1:6" s="14" customFormat="1" x14ac:dyDescent="0.25">
      <c r="A458" s="12"/>
      <c r="C458" s="13"/>
      <c r="D458" s="10"/>
      <c r="E458" s="10"/>
      <c r="F458" s="10"/>
    </row>
    <row r="459" spans="1:6" s="14" customFormat="1" x14ac:dyDescent="0.25">
      <c r="A459" s="12"/>
      <c r="C459" s="13"/>
      <c r="D459" s="10"/>
      <c r="E459" s="10"/>
      <c r="F459" s="10"/>
    </row>
    <row r="460" spans="1:6" s="14" customFormat="1" x14ac:dyDescent="0.25">
      <c r="A460" s="12"/>
      <c r="C460" s="13"/>
      <c r="D460" s="10"/>
      <c r="E460" s="10"/>
      <c r="F460" s="10"/>
    </row>
    <row r="461" spans="1:6" s="14" customFormat="1" x14ac:dyDescent="0.25">
      <c r="A461" s="12"/>
      <c r="C461" s="13"/>
      <c r="D461" s="10"/>
      <c r="E461" s="10"/>
      <c r="F461" s="10"/>
    </row>
    <row r="462" spans="1:6" s="14" customFormat="1" x14ac:dyDescent="0.25">
      <c r="A462" s="12"/>
      <c r="C462" s="13"/>
      <c r="D462" s="10"/>
      <c r="E462" s="10"/>
      <c r="F462" s="10"/>
    </row>
    <row r="463" spans="1:6" s="14" customFormat="1" x14ac:dyDescent="0.25">
      <c r="A463" s="12"/>
      <c r="C463" s="13"/>
      <c r="D463" s="10"/>
      <c r="E463" s="10"/>
      <c r="F463" s="10"/>
    </row>
    <row r="464" spans="1:6" s="14" customFormat="1" x14ac:dyDescent="0.25">
      <c r="A464" s="12"/>
      <c r="C464" s="13"/>
      <c r="D464" s="10"/>
      <c r="E464" s="10"/>
      <c r="F464" s="10"/>
    </row>
    <row r="465" spans="1:6" s="14" customFormat="1" x14ac:dyDescent="0.25">
      <c r="A465" s="12"/>
      <c r="C465" s="13"/>
      <c r="D465" s="10"/>
      <c r="E465" s="10"/>
      <c r="F465" s="10"/>
    </row>
    <row r="466" spans="1:6" s="14" customFormat="1" x14ac:dyDescent="0.25">
      <c r="A466" s="12"/>
      <c r="C466" s="13"/>
      <c r="D466" s="10"/>
      <c r="E466" s="10"/>
      <c r="F466" s="10"/>
    </row>
    <row r="467" spans="1:6" s="14" customFormat="1" x14ac:dyDescent="0.25">
      <c r="A467" s="12"/>
      <c r="C467" s="13"/>
      <c r="D467" s="10"/>
      <c r="E467" s="10"/>
      <c r="F467" s="10"/>
    </row>
    <row r="468" spans="1:6" s="14" customFormat="1" x14ac:dyDescent="0.25">
      <c r="A468" s="12"/>
      <c r="C468" s="13"/>
      <c r="D468" s="10"/>
      <c r="E468" s="10"/>
      <c r="F468" s="10"/>
    </row>
    <row r="469" spans="1:6" s="14" customFormat="1" x14ac:dyDescent="0.25">
      <c r="A469" s="12"/>
      <c r="C469" s="13"/>
      <c r="D469" s="10"/>
      <c r="E469" s="10"/>
      <c r="F469" s="10"/>
    </row>
    <row r="470" spans="1:6" s="14" customFormat="1" x14ac:dyDescent="0.25">
      <c r="A470" s="12"/>
      <c r="C470" s="13"/>
      <c r="D470" s="10"/>
      <c r="E470" s="10"/>
      <c r="F470" s="10"/>
    </row>
    <row r="471" spans="1:6" s="14" customFormat="1" x14ac:dyDescent="0.25">
      <c r="A471" s="12"/>
      <c r="C471" s="13"/>
      <c r="D471" s="10"/>
      <c r="E471" s="10"/>
      <c r="F471" s="10"/>
    </row>
    <row r="472" spans="1:6" s="14" customFormat="1" x14ac:dyDescent="0.25">
      <c r="A472" s="12"/>
      <c r="C472" s="13"/>
      <c r="D472" s="10"/>
      <c r="E472" s="10"/>
      <c r="F472" s="10"/>
    </row>
    <row r="473" spans="1:6" s="14" customFormat="1" x14ac:dyDescent="0.25">
      <c r="A473" s="12"/>
      <c r="C473" s="13"/>
      <c r="D473" s="10"/>
      <c r="E473" s="10"/>
      <c r="F473" s="10"/>
    </row>
    <row r="474" spans="1:6" s="14" customFormat="1" x14ac:dyDescent="0.25">
      <c r="A474" s="12"/>
      <c r="C474" s="13"/>
      <c r="D474" s="10"/>
      <c r="E474" s="10"/>
      <c r="F474" s="10"/>
    </row>
    <row r="475" spans="1:6" s="14" customFormat="1" x14ac:dyDescent="0.25">
      <c r="A475" s="12"/>
      <c r="C475" s="13"/>
      <c r="D475" s="10"/>
      <c r="E475" s="10"/>
      <c r="F475" s="10"/>
    </row>
    <row r="476" spans="1:6" s="14" customFormat="1" x14ac:dyDescent="0.25">
      <c r="A476" s="12"/>
      <c r="C476" s="13"/>
      <c r="D476" s="10"/>
      <c r="E476" s="10"/>
      <c r="F476" s="10"/>
    </row>
    <row r="477" spans="1:6" s="14" customFormat="1" x14ac:dyDescent="0.25">
      <c r="A477" s="12"/>
      <c r="C477" s="13"/>
      <c r="D477" s="10"/>
      <c r="E477" s="10"/>
      <c r="F477" s="10"/>
    </row>
    <row r="478" spans="1:6" s="14" customFormat="1" x14ac:dyDescent="0.25">
      <c r="A478" s="12"/>
      <c r="C478" s="13"/>
      <c r="D478" s="10"/>
      <c r="E478" s="10"/>
      <c r="F478" s="10"/>
    </row>
    <row r="479" spans="1:6" s="14" customFormat="1" x14ac:dyDescent="0.25">
      <c r="A479" s="12"/>
      <c r="C479" s="13"/>
      <c r="D479" s="10"/>
      <c r="E479" s="10"/>
      <c r="F479" s="10"/>
    </row>
    <row r="480" spans="1:6" s="14" customFormat="1" x14ac:dyDescent="0.25">
      <c r="A480" s="12"/>
      <c r="C480" s="13"/>
      <c r="D480" s="10"/>
      <c r="E480" s="10"/>
      <c r="F480" s="10"/>
    </row>
    <row r="481" spans="1:6" s="14" customFormat="1" x14ac:dyDescent="0.25">
      <c r="A481" s="12"/>
      <c r="C481" s="13"/>
      <c r="D481" s="10"/>
      <c r="E481" s="10"/>
      <c r="F481" s="10"/>
    </row>
    <row r="482" spans="1:6" s="14" customFormat="1" x14ac:dyDescent="0.25">
      <c r="A482" s="12"/>
      <c r="C482" s="13"/>
      <c r="D482" s="10"/>
      <c r="E482" s="10"/>
      <c r="F482" s="10"/>
    </row>
    <row r="483" spans="1:6" s="14" customFormat="1" x14ac:dyDescent="0.25">
      <c r="A483" s="12"/>
      <c r="C483" s="13"/>
      <c r="D483" s="10"/>
      <c r="E483" s="10"/>
      <c r="F483" s="10"/>
    </row>
    <row r="484" spans="1:6" s="14" customFormat="1" x14ac:dyDescent="0.25">
      <c r="A484" s="12"/>
      <c r="C484" s="13"/>
      <c r="D484" s="10"/>
      <c r="E484" s="10"/>
      <c r="F484" s="10"/>
    </row>
    <row r="485" spans="1:6" s="14" customFormat="1" x14ac:dyDescent="0.25">
      <c r="A485" s="12"/>
      <c r="C485" s="13"/>
      <c r="D485" s="10"/>
      <c r="E485" s="10"/>
      <c r="F485" s="10"/>
    </row>
    <row r="486" spans="1:6" s="14" customFormat="1" x14ac:dyDescent="0.25">
      <c r="A486" s="12"/>
      <c r="C486" s="13"/>
      <c r="D486" s="10"/>
      <c r="E486" s="10"/>
      <c r="F486" s="10"/>
    </row>
    <row r="487" spans="1:6" s="14" customFormat="1" x14ac:dyDescent="0.25">
      <c r="A487" s="12"/>
      <c r="C487" s="13"/>
      <c r="D487" s="10"/>
      <c r="E487" s="10"/>
      <c r="F487" s="10"/>
    </row>
    <row r="488" spans="1:6" s="14" customFormat="1" x14ac:dyDescent="0.25">
      <c r="A488" s="12"/>
      <c r="C488" s="13"/>
      <c r="D488" s="10"/>
      <c r="E488" s="10"/>
      <c r="F488" s="10"/>
    </row>
    <row r="489" spans="1:6" s="14" customFormat="1" x14ac:dyDescent="0.25">
      <c r="A489" s="12"/>
      <c r="C489" s="13"/>
      <c r="D489" s="10"/>
      <c r="E489" s="10"/>
      <c r="F489" s="10"/>
    </row>
    <row r="490" spans="1:6" s="14" customFormat="1" x14ac:dyDescent="0.25">
      <c r="A490" s="12"/>
      <c r="C490" s="13"/>
      <c r="D490" s="10"/>
      <c r="E490" s="10"/>
      <c r="F490" s="10"/>
    </row>
    <row r="491" spans="1:6" s="14" customFormat="1" x14ac:dyDescent="0.25">
      <c r="A491" s="12"/>
      <c r="C491" s="13"/>
      <c r="D491" s="10"/>
      <c r="E491" s="10"/>
      <c r="F491" s="10"/>
    </row>
    <row r="492" spans="1:6" s="14" customFormat="1" x14ac:dyDescent="0.25">
      <c r="A492" s="12"/>
      <c r="C492" s="13"/>
      <c r="D492" s="10"/>
      <c r="E492" s="10"/>
      <c r="F492" s="10"/>
    </row>
    <row r="493" spans="1:6" s="14" customFormat="1" x14ac:dyDescent="0.25">
      <c r="A493" s="12"/>
      <c r="C493" s="13"/>
      <c r="D493" s="10"/>
      <c r="E493" s="10"/>
      <c r="F493" s="10"/>
    </row>
    <row r="494" spans="1:6" s="14" customFormat="1" x14ac:dyDescent="0.25">
      <c r="A494" s="12"/>
      <c r="C494" s="13"/>
      <c r="D494" s="10"/>
      <c r="E494" s="10"/>
      <c r="F494" s="10"/>
    </row>
    <row r="495" spans="1:6" s="14" customFormat="1" x14ac:dyDescent="0.25">
      <c r="A495" s="12"/>
      <c r="C495" s="13"/>
      <c r="D495" s="10"/>
      <c r="E495" s="10"/>
      <c r="F495" s="10"/>
    </row>
    <row r="496" spans="1:6" s="14" customFormat="1" x14ac:dyDescent="0.25">
      <c r="A496" s="12"/>
      <c r="C496" s="13"/>
      <c r="D496" s="10"/>
      <c r="E496" s="10"/>
      <c r="F496" s="10"/>
    </row>
    <row r="497" spans="1:6" s="14" customFormat="1" x14ac:dyDescent="0.25">
      <c r="A497" s="12"/>
      <c r="C497" s="13"/>
      <c r="D497" s="10"/>
      <c r="E497" s="10"/>
      <c r="F497" s="10"/>
    </row>
    <row r="498" spans="1:6" s="14" customFormat="1" x14ac:dyDescent="0.25">
      <c r="A498" s="12"/>
      <c r="C498" s="13"/>
      <c r="D498" s="10"/>
      <c r="E498" s="10"/>
      <c r="F498" s="10"/>
    </row>
    <row r="499" spans="1:6" s="14" customFormat="1" x14ac:dyDescent="0.25">
      <c r="A499" s="12"/>
      <c r="C499" s="13"/>
      <c r="D499" s="10"/>
      <c r="E499" s="10"/>
      <c r="F499" s="10"/>
    </row>
    <row r="500" spans="1:6" s="14" customFormat="1" x14ac:dyDescent="0.25">
      <c r="A500" s="12"/>
      <c r="C500" s="13"/>
      <c r="D500" s="10"/>
      <c r="E500" s="10"/>
      <c r="F500" s="10"/>
    </row>
    <row r="501" spans="1:6" s="14" customFormat="1" x14ac:dyDescent="0.25">
      <c r="A501" s="12"/>
      <c r="C501" s="13"/>
      <c r="D501" s="10"/>
      <c r="E501" s="10"/>
      <c r="F501" s="10"/>
    </row>
    <row r="502" spans="1:6" s="14" customFormat="1" x14ac:dyDescent="0.25">
      <c r="A502" s="12"/>
      <c r="C502" s="13"/>
      <c r="D502" s="10"/>
      <c r="E502" s="10"/>
      <c r="F502" s="10"/>
    </row>
    <row r="503" spans="1:6" s="14" customFormat="1" x14ac:dyDescent="0.25">
      <c r="A503" s="12"/>
      <c r="C503" s="13"/>
      <c r="D503" s="10"/>
      <c r="E503" s="10"/>
      <c r="F503" s="10"/>
    </row>
    <row r="504" spans="1:6" s="14" customFormat="1" x14ac:dyDescent="0.25">
      <c r="A504" s="12"/>
      <c r="C504" s="13"/>
      <c r="D504" s="10"/>
      <c r="E504" s="10"/>
      <c r="F504" s="10"/>
    </row>
    <row r="505" spans="1:6" s="14" customFormat="1" x14ac:dyDescent="0.25">
      <c r="A505" s="12"/>
      <c r="C505" s="13"/>
      <c r="D505" s="10"/>
      <c r="E505" s="10"/>
      <c r="F505" s="10"/>
    </row>
    <row r="506" spans="1:6" s="14" customFormat="1" x14ac:dyDescent="0.25">
      <c r="A506" s="12"/>
      <c r="C506" s="13"/>
      <c r="D506" s="10"/>
      <c r="E506" s="10"/>
      <c r="F506" s="10"/>
    </row>
    <row r="507" spans="1:6" s="14" customFormat="1" x14ac:dyDescent="0.25">
      <c r="A507" s="12"/>
      <c r="C507" s="13"/>
      <c r="D507" s="10"/>
      <c r="E507" s="10"/>
      <c r="F507" s="10"/>
    </row>
    <row r="508" spans="1:6" s="14" customFormat="1" x14ac:dyDescent="0.25">
      <c r="A508" s="12"/>
      <c r="C508" s="13"/>
      <c r="D508" s="10"/>
      <c r="E508" s="10"/>
      <c r="F508" s="10"/>
    </row>
    <row r="509" spans="1:6" s="14" customFormat="1" x14ac:dyDescent="0.25">
      <c r="A509" s="12"/>
      <c r="C509" s="13"/>
      <c r="D509" s="10"/>
      <c r="E509" s="10"/>
      <c r="F509" s="10"/>
    </row>
    <row r="510" spans="1:6" s="14" customFormat="1" x14ac:dyDescent="0.25">
      <c r="A510" s="12"/>
      <c r="C510" s="13"/>
      <c r="D510" s="10"/>
      <c r="E510" s="10"/>
      <c r="F510" s="10"/>
    </row>
    <row r="511" spans="1:6" s="14" customFormat="1" x14ac:dyDescent="0.25">
      <c r="A511" s="12"/>
      <c r="C511" s="13"/>
      <c r="D511" s="10"/>
      <c r="E511" s="10"/>
      <c r="F511" s="10"/>
    </row>
    <row r="512" spans="1:6" s="14" customFormat="1" x14ac:dyDescent="0.25">
      <c r="A512" s="12"/>
      <c r="C512" s="13"/>
      <c r="D512" s="10"/>
      <c r="E512" s="10"/>
      <c r="F512" s="10"/>
    </row>
    <row r="513" spans="1:6" s="14" customFormat="1" x14ac:dyDescent="0.25">
      <c r="A513" s="12"/>
      <c r="C513" s="13"/>
      <c r="D513" s="10"/>
      <c r="E513" s="10"/>
      <c r="F513" s="10"/>
    </row>
    <row r="514" spans="1:6" s="14" customFormat="1" x14ac:dyDescent="0.25">
      <c r="A514" s="12"/>
      <c r="C514" s="13"/>
      <c r="D514" s="10"/>
      <c r="E514" s="10"/>
      <c r="F514" s="10"/>
    </row>
    <row r="515" spans="1:6" s="14" customFormat="1" x14ac:dyDescent="0.25">
      <c r="A515" s="12"/>
      <c r="C515" s="13"/>
      <c r="D515" s="10"/>
      <c r="E515" s="10"/>
      <c r="F515" s="10"/>
    </row>
    <row r="516" spans="1:6" s="14" customFormat="1" x14ac:dyDescent="0.25">
      <c r="A516" s="12"/>
      <c r="C516" s="13"/>
      <c r="D516" s="10"/>
      <c r="E516" s="10"/>
      <c r="F516" s="10"/>
    </row>
    <row r="517" spans="1:6" s="14" customFormat="1" x14ac:dyDescent="0.25">
      <c r="A517" s="12"/>
      <c r="C517" s="13"/>
      <c r="D517" s="10"/>
      <c r="E517" s="10"/>
      <c r="F517" s="10"/>
    </row>
    <row r="518" spans="1:6" s="14" customFormat="1" x14ac:dyDescent="0.25">
      <c r="A518" s="12"/>
      <c r="C518" s="13"/>
      <c r="D518" s="10"/>
      <c r="E518" s="10"/>
      <c r="F518" s="10"/>
    </row>
    <row r="519" spans="1:6" s="14" customFormat="1" x14ac:dyDescent="0.25">
      <c r="A519" s="12"/>
      <c r="C519" s="13"/>
      <c r="D519" s="10"/>
      <c r="E519" s="10"/>
      <c r="F519" s="10"/>
    </row>
    <row r="520" spans="1:6" s="14" customFormat="1" x14ac:dyDescent="0.25">
      <c r="A520" s="12"/>
      <c r="C520" s="13"/>
      <c r="D520" s="10"/>
      <c r="E520" s="10"/>
      <c r="F520" s="10"/>
    </row>
    <row r="521" spans="1:6" s="14" customFormat="1" x14ac:dyDescent="0.25">
      <c r="A521" s="12"/>
      <c r="C521" s="13"/>
      <c r="D521" s="10"/>
      <c r="E521" s="10"/>
      <c r="F521" s="10"/>
    </row>
    <row r="522" spans="1:6" s="14" customFormat="1" x14ac:dyDescent="0.25">
      <c r="A522" s="12"/>
      <c r="C522" s="13"/>
      <c r="D522" s="10"/>
      <c r="E522" s="10"/>
      <c r="F522" s="10"/>
    </row>
    <row r="523" spans="1:6" s="14" customFormat="1" x14ac:dyDescent="0.25">
      <c r="A523" s="12"/>
      <c r="C523" s="13"/>
      <c r="D523" s="10"/>
      <c r="E523" s="10"/>
      <c r="F523" s="10"/>
    </row>
    <row r="524" spans="1:6" s="14" customFormat="1" x14ac:dyDescent="0.25">
      <c r="A524" s="12"/>
      <c r="C524" s="13"/>
      <c r="D524" s="10"/>
      <c r="E524" s="10"/>
      <c r="F524" s="10"/>
    </row>
    <row r="525" spans="1:6" s="14" customFormat="1" x14ac:dyDescent="0.25">
      <c r="A525" s="12"/>
      <c r="C525" s="13"/>
      <c r="D525" s="10"/>
      <c r="E525" s="10"/>
      <c r="F525" s="10"/>
    </row>
    <row r="526" spans="1:6" s="14" customFormat="1" x14ac:dyDescent="0.25">
      <c r="A526" s="12"/>
      <c r="C526" s="13"/>
      <c r="D526" s="10"/>
      <c r="E526" s="10"/>
      <c r="F526" s="10"/>
    </row>
    <row r="527" spans="1:6" s="14" customFormat="1" x14ac:dyDescent="0.25">
      <c r="A527" s="12"/>
      <c r="C527" s="13"/>
      <c r="D527" s="10"/>
      <c r="E527" s="10"/>
      <c r="F527" s="10"/>
    </row>
    <row r="528" spans="1:6" s="14" customFormat="1" x14ac:dyDescent="0.25">
      <c r="A528" s="12"/>
      <c r="C528" s="13"/>
      <c r="D528" s="10"/>
      <c r="E528" s="10"/>
      <c r="F528" s="10"/>
    </row>
    <row r="529" spans="1:6" s="14" customFormat="1" x14ac:dyDescent="0.25">
      <c r="A529" s="12"/>
      <c r="C529" s="13"/>
      <c r="D529" s="10"/>
      <c r="E529" s="10"/>
      <c r="F529" s="10"/>
    </row>
    <row r="530" spans="1:6" s="14" customFormat="1" x14ac:dyDescent="0.25">
      <c r="A530" s="12"/>
      <c r="C530" s="13"/>
      <c r="D530" s="10"/>
      <c r="E530" s="10"/>
      <c r="F530" s="10"/>
    </row>
    <row r="531" spans="1:6" s="14" customFormat="1" x14ac:dyDescent="0.25">
      <c r="A531" s="12"/>
      <c r="C531" s="13"/>
      <c r="D531" s="10"/>
      <c r="E531" s="10"/>
      <c r="F531" s="10"/>
    </row>
    <row r="532" spans="1:6" s="14" customFormat="1" x14ac:dyDescent="0.25">
      <c r="A532" s="12"/>
      <c r="C532" s="13"/>
      <c r="D532" s="10"/>
      <c r="E532" s="10"/>
      <c r="F532" s="10"/>
    </row>
    <row r="533" spans="1:6" s="14" customFormat="1" x14ac:dyDescent="0.25">
      <c r="A533" s="12"/>
      <c r="C533" s="13"/>
      <c r="D533" s="10"/>
      <c r="E533" s="10"/>
      <c r="F533" s="10"/>
    </row>
    <row r="534" spans="1:6" s="14" customFormat="1" x14ac:dyDescent="0.25">
      <c r="A534" s="12"/>
      <c r="C534" s="13"/>
      <c r="D534" s="10"/>
      <c r="E534" s="10"/>
      <c r="F534" s="10"/>
    </row>
    <row r="535" spans="1:6" s="14" customFormat="1" x14ac:dyDescent="0.25">
      <c r="A535" s="12"/>
      <c r="C535" s="13"/>
      <c r="D535" s="10"/>
      <c r="E535" s="10"/>
      <c r="F535" s="10"/>
    </row>
    <row r="536" spans="1:6" s="14" customFormat="1" x14ac:dyDescent="0.25">
      <c r="A536" s="12"/>
      <c r="C536" s="13"/>
      <c r="D536" s="10"/>
      <c r="E536" s="10"/>
      <c r="F536" s="10"/>
    </row>
    <row r="537" spans="1:6" s="14" customFormat="1" x14ac:dyDescent="0.25">
      <c r="A537" s="12"/>
      <c r="C537" s="13"/>
      <c r="D537" s="10"/>
      <c r="E537" s="10"/>
      <c r="F537" s="10"/>
    </row>
    <row r="538" spans="1:6" s="14" customFormat="1" x14ac:dyDescent="0.25">
      <c r="A538" s="12"/>
      <c r="C538" s="13"/>
      <c r="D538" s="10"/>
      <c r="E538" s="10"/>
      <c r="F538" s="10"/>
    </row>
    <row r="539" spans="1:6" s="14" customFormat="1" x14ac:dyDescent="0.25">
      <c r="A539" s="12"/>
      <c r="C539" s="13"/>
      <c r="D539" s="10"/>
      <c r="E539" s="10"/>
      <c r="F539" s="10"/>
    </row>
    <row r="540" spans="1:6" s="14" customFormat="1" x14ac:dyDescent="0.25">
      <c r="A540" s="12"/>
      <c r="C540" s="13"/>
      <c r="D540" s="10"/>
      <c r="E540" s="10"/>
      <c r="F540" s="10"/>
    </row>
    <row r="541" spans="1:6" s="14" customFormat="1" x14ac:dyDescent="0.25">
      <c r="A541" s="12"/>
      <c r="C541" s="13"/>
      <c r="D541" s="10"/>
      <c r="E541" s="10"/>
      <c r="F541" s="10"/>
    </row>
    <row r="542" spans="1:6" s="14" customFormat="1" x14ac:dyDescent="0.25">
      <c r="A542" s="12"/>
      <c r="C542" s="13"/>
      <c r="D542" s="10"/>
      <c r="E542" s="10"/>
      <c r="F542" s="10"/>
    </row>
    <row r="543" spans="1:6" s="14" customFormat="1" x14ac:dyDescent="0.25">
      <c r="A543" s="12"/>
      <c r="C543" s="13"/>
      <c r="D543" s="10"/>
      <c r="E543" s="10"/>
      <c r="F543" s="10"/>
    </row>
    <row r="544" spans="1:6" s="14" customFormat="1" x14ac:dyDescent="0.25">
      <c r="A544" s="12"/>
      <c r="C544" s="13"/>
      <c r="D544" s="10"/>
      <c r="E544" s="10"/>
      <c r="F544" s="10"/>
    </row>
    <row r="545" spans="1:6" s="14" customFormat="1" x14ac:dyDescent="0.25">
      <c r="A545" s="12"/>
      <c r="C545" s="13"/>
      <c r="D545" s="10"/>
      <c r="E545" s="10"/>
      <c r="F545" s="10"/>
    </row>
    <row r="546" spans="1:6" s="14" customFormat="1" x14ac:dyDescent="0.25">
      <c r="A546" s="12"/>
      <c r="C546" s="13"/>
      <c r="D546" s="10"/>
      <c r="E546" s="10"/>
      <c r="F546" s="10"/>
    </row>
    <row r="547" spans="1:6" s="14" customFormat="1" x14ac:dyDescent="0.25">
      <c r="A547" s="12"/>
      <c r="C547" s="13"/>
      <c r="D547" s="10"/>
      <c r="E547" s="10"/>
      <c r="F547" s="10"/>
    </row>
    <row r="548" spans="1:6" s="14" customFormat="1" x14ac:dyDescent="0.25">
      <c r="A548" s="12"/>
      <c r="C548" s="13"/>
      <c r="D548" s="10"/>
      <c r="E548" s="10"/>
      <c r="F548" s="10"/>
    </row>
    <row r="549" spans="1:6" s="14" customFormat="1" x14ac:dyDescent="0.25">
      <c r="A549" s="12"/>
      <c r="C549" s="13"/>
      <c r="D549" s="10"/>
      <c r="E549" s="10"/>
      <c r="F549" s="10"/>
    </row>
    <row r="550" spans="1:6" s="14" customFormat="1" x14ac:dyDescent="0.25">
      <c r="A550" s="12"/>
      <c r="C550" s="13"/>
      <c r="D550" s="10"/>
      <c r="E550" s="10"/>
      <c r="F550" s="10"/>
    </row>
    <row r="551" spans="1:6" s="14" customFormat="1" x14ac:dyDescent="0.25">
      <c r="A551" s="12"/>
      <c r="C551" s="13"/>
      <c r="D551" s="10"/>
      <c r="E551" s="10"/>
      <c r="F551" s="10"/>
    </row>
    <row r="552" spans="1:6" s="14" customFormat="1" x14ac:dyDescent="0.25">
      <c r="A552" s="12"/>
      <c r="C552" s="13"/>
      <c r="D552" s="10"/>
      <c r="E552" s="10"/>
      <c r="F552" s="10"/>
    </row>
    <row r="553" spans="1:6" s="14" customFormat="1" x14ac:dyDescent="0.25">
      <c r="A553" s="12"/>
      <c r="C553" s="13"/>
      <c r="D553" s="10"/>
      <c r="E553" s="10"/>
      <c r="F553" s="10"/>
    </row>
    <row r="554" spans="1:6" s="14" customFormat="1" x14ac:dyDescent="0.25">
      <c r="A554" s="12"/>
      <c r="C554" s="13"/>
      <c r="D554" s="10"/>
      <c r="E554" s="10"/>
      <c r="F554" s="10"/>
    </row>
    <row r="555" spans="1:6" s="14" customFormat="1" x14ac:dyDescent="0.25">
      <c r="A555" s="12"/>
      <c r="C555" s="13"/>
      <c r="D555" s="10"/>
      <c r="E555" s="10"/>
      <c r="F555" s="10"/>
    </row>
    <row r="556" spans="1:6" s="14" customFormat="1" x14ac:dyDescent="0.25">
      <c r="A556" s="12"/>
      <c r="C556" s="13"/>
      <c r="D556" s="10"/>
      <c r="E556" s="10"/>
      <c r="F556" s="10"/>
    </row>
    <row r="557" spans="1:6" s="14" customFormat="1" x14ac:dyDescent="0.25">
      <c r="A557" s="12"/>
      <c r="C557" s="13"/>
      <c r="D557" s="10"/>
      <c r="E557" s="10"/>
      <c r="F557" s="10"/>
    </row>
    <row r="558" spans="1:6" s="14" customFormat="1" x14ac:dyDescent="0.25">
      <c r="A558" s="12"/>
      <c r="C558" s="13"/>
      <c r="D558" s="10"/>
      <c r="E558" s="10"/>
      <c r="F558" s="10"/>
    </row>
    <row r="559" spans="1:6" s="14" customFormat="1" x14ac:dyDescent="0.25">
      <c r="A559" s="12"/>
      <c r="C559" s="13"/>
      <c r="D559" s="10"/>
      <c r="E559" s="10"/>
      <c r="F559" s="10"/>
    </row>
    <row r="560" spans="1:6" s="14" customFormat="1" x14ac:dyDescent="0.25">
      <c r="A560" s="12"/>
      <c r="C560" s="13"/>
      <c r="D560" s="10"/>
      <c r="E560" s="10"/>
      <c r="F560" s="10"/>
    </row>
    <row r="561" spans="1:6" s="14" customFormat="1" x14ac:dyDescent="0.25">
      <c r="A561" s="12"/>
      <c r="C561" s="13"/>
      <c r="D561" s="10"/>
      <c r="E561" s="10"/>
      <c r="F561" s="10"/>
    </row>
    <row r="562" spans="1:6" s="14" customFormat="1" x14ac:dyDescent="0.25">
      <c r="A562" s="12"/>
      <c r="C562" s="13"/>
      <c r="D562" s="10"/>
      <c r="E562" s="10"/>
      <c r="F562" s="10"/>
    </row>
    <row r="563" spans="1:6" s="14" customFormat="1" x14ac:dyDescent="0.25">
      <c r="A563" s="12"/>
      <c r="C563" s="13"/>
      <c r="D563" s="10"/>
      <c r="E563" s="10"/>
      <c r="F563" s="10"/>
    </row>
    <row r="564" spans="1:6" s="14" customFormat="1" x14ac:dyDescent="0.25">
      <c r="A564" s="12"/>
      <c r="C564" s="13"/>
      <c r="D564" s="10"/>
      <c r="E564" s="10"/>
      <c r="F564" s="10"/>
    </row>
    <row r="565" spans="1:6" s="14" customFormat="1" x14ac:dyDescent="0.25">
      <c r="A565" s="12"/>
      <c r="C565" s="13"/>
      <c r="D565" s="10"/>
      <c r="E565" s="10"/>
      <c r="F565" s="10"/>
    </row>
    <row r="566" spans="1:6" s="14" customFormat="1" x14ac:dyDescent="0.25">
      <c r="A566" s="12"/>
      <c r="C566" s="13"/>
      <c r="D566" s="10"/>
      <c r="E566" s="10"/>
      <c r="F566" s="10"/>
    </row>
    <row r="567" spans="1:6" s="14" customFormat="1" x14ac:dyDescent="0.25">
      <c r="A567" s="12"/>
      <c r="C567" s="13"/>
      <c r="D567" s="10"/>
      <c r="E567" s="10"/>
      <c r="F567" s="10"/>
    </row>
    <row r="568" spans="1:6" s="14" customFormat="1" x14ac:dyDescent="0.25">
      <c r="A568" s="12"/>
      <c r="C568" s="13"/>
      <c r="D568" s="10"/>
      <c r="E568" s="10"/>
      <c r="F568" s="10"/>
    </row>
    <row r="569" spans="1:6" s="14" customFormat="1" x14ac:dyDescent="0.25">
      <c r="A569" s="12"/>
      <c r="C569" s="13"/>
      <c r="D569" s="10"/>
      <c r="E569" s="10"/>
      <c r="F569" s="10"/>
    </row>
    <row r="570" spans="1:6" s="14" customFormat="1" x14ac:dyDescent="0.25">
      <c r="A570" s="12"/>
      <c r="C570" s="13"/>
      <c r="D570" s="10"/>
      <c r="E570" s="10"/>
      <c r="F570" s="10"/>
    </row>
    <row r="571" spans="1:6" s="14" customFormat="1" x14ac:dyDescent="0.25">
      <c r="A571" s="12"/>
      <c r="C571" s="13"/>
      <c r="D571" s="10"/>
      <c r="E571" s="10"/>
      <c r="F571" s="10"/>
    </row>
    <row r="572" spans="1:6" s="14" customFormat="1" x14ac:dyDescent="0.25">
      <c r="A572" s="12"/>
      <c r="C572" s="13"/>
      <c r="D572" s="10"/>
      <c r="E572" s="10"/>
      <c r="F572" s="10"/>
    </row>
    <row r="573" spans="1:6" s="14" customFormat="1" x14ac:dyDescent="0.25">
      <c r="A573" s="12"/>
      <c r="C573" s="13"/>
      <c r="D573" s="10"/>
      <c r="E573" s="10"/>
      <c r="F573" s="10"/>
    </row>
    <row r="574" spans="1:6" s="14" customFormat="1" x14ac:dyDescent="0.25">
      <c r="A574" s="12"/>
      <c r="C574" s="13"/>
      <c r="D574" s="10"/>
      <c r="E574" s="10"/>
      <c r="F574" s="10"/>
    </row>
    <row r="575" spans="1:6" s="14" customFormat="1" x14ac:dyDescent="0.25">
      <c r="A575" s="12"/>
      <c r="C575" s="13"/>
      <c r="D575" s="10"/>
      <c r="E575" s="10"/>
      <c r="F575" s="10"/>
    </row>
    <row r="576" spans="1:6" s="14" customFormat="1" x14ac:dyDescent="0.25">
      <c r="A576" s="12"/>
      <c r="C576" s="13"/>
      <c r="D576" s="10"/>
      <c r="E576" s="10"/>
      <c r="F576" s="10"/>
    </row>
    <row r="577" spans="1:6" s="14" customFormat="1" x14ac:dyDescent="0.25">
      <c r="A577" s="12"/>
      <c r="C577" s="13"/>
      <c r="D577" s="10"/>
      <c r="E577" s="10"/>
      <c r="F577" s="10"/>
    </row>
    <row r="578" spans="1:6" s="14" customFormat="1" x14ac:dyDescent="0.25">
      <c r="A578" s="12"/>
      <c r="C578" s="13"/>
      <c r="D578" s="10"/>
      <c r="E578" s="10"/>
      <c r="F578" s="10"/>
    </row>
    <row r="579" spans="1:6" s="14" customFormat="1" x14ac:dyDescent="0.25">
      <c r="A579" s="12"/>
      <c r="C579" s="13"/>
      <c r="D579" s="10"/>
      <c r="E579" s="10"/>
      <c r="F579" s="10"/>
    </row>
    <row r="580" spans="1:6" s="14" customFormat="1" x14ac:dyDescent="0.25">
      <c r="A580" s="12"/>
      <c r="C580" s="13"/>
      <c r="D580" s="10"/>
      <c r="E580" s="10"/>
      <c r="F580" s="10"/>
    </row>
    <row r="581" spans="1:6" s="14" customFormat="1" x14ac:dyDescent="0.25">
      <c r="A581" s="12"/>
      <c r="C581" s="13"/>
      <c r="D581" s="10"/>
      <c r="E581" s="10"/>
      <c r="F581" s="10"/>
    </row>
    <row r="582" spans="1:6" s="14" customFormat="1" x14ac:dyDescent="0.25">
      <c r="A582" s="12"/>
      <c r="C582" s="13"/>
      <c r="D582" s="10"/>
      <c r="E582" s="10"/>
      <c r="F582" s="10"/>
    </row>
    <row r="583" spans="1:6" s="14" customFormat="1" x14ac:dyDescent="0.25">
      <c r="A583" s="12"/>
      <c r="C583" s="13"/>
      <c r="D583" s="10"/>
      <c r="E583" s="10"/>
      <c r="F583" s="10"/>
    </row>
    <row r="584" spans="1:6" s="14" customFormat="1" x14ac:dyDescent="0.25">
      <c r="A584" s="12"/>
      <c r="C584" s="13"/>
      <c r="D584" s="10"/>
      <c r="E584" s="10"/>
      <c r="F584" s="10"/>
    </row>
    <row r="585" spans="1:6" s="14" customFormat="1" x14ac:dyDescent="0.25">
      <c r="A585" s="12"/>
      <c r="C585" s="13"/>
      <c r="D585" s="10"/>
      <c r="E585" s="10"/>
      <c r="F585" s="10"/>
    </row>
    <row r="586" spans="1:6" s="14" customFormat="1" x14ac:dyDescent="0.25">
      <c r="A586" s="12"/>
      <c r="C586" s="13"/>
      <c r="D586" s="10"/>
      <c r="E586" s="10"/>
      <c r="F586" s="10"/>
    </row>
    <row r="587" spans="1:6" s="14" customFormat="1" x14ac:dyDescent="0.25">
      <c r="A587" s="12"/>
      <c r="C587" s="13"/>
      <c r="D587" s="10"/>
      <c r="E587" s="10"/>
      <c r="F587" s="10"/>
    </row>
    <row r="588" spans="1:6" s="14" customFormat="1" x14ac:dyDescent="0.25">
      <c r="A588" s="12"/>
      <c r="C588" s="13"/>
      <c r="D588" s="10"/>
      <c r="E588" s="10"/>
      <c r="F588" s="10"/>
    </row>
    <row r="589" spans="1:6" s="14" customFormat="1" x14ac:dyDescent="0.25">
      <c r="A589" s="12"/>
      <c r="C589" s="13"/>
      <c r="D589" s="10"/>
      <c r="E589" s="10"/>
      <c r="F589" s="10"/>
    </row>
    <row r="590" spans="1:6" s="14" customFormat="1" x14ac:dyDescent="0.25">
      <c r="A590" s="12"/>
      <c r="C590" s="13"/>
      <c r="D590" s="10"/>
      <c r="E590" s="10"/>
      <c r="F590" s="10"/>
    </row>
    <row r="591" spans="1:6" s="14" customFormat="1" x14ac:dyDescent="0.25">
      <c r="A591" s="12"/>
      <c r="C591" s="13"/>
      <c r="D591" s="10"/>
      <c r="E591" s="10"/>
      <c r="F591" s="10"/>
    </row>
    <row r="592" spans="1:6" s="14" customFormat="1" x14ac:dyDescent="0.25">
      <c r="A592" s="12"/>
      <c r="C592" s="13"/>
      <c r="D592" s="10"/>
      <c r="E592" s="10"/>
      <c r="F592" s="10"/>
    </row>
    <row r="593" spans="1:6" s="14" customFormat="1" x14ac:dyDescent="0.25">
      <c r="A593" s="12"/>
      <c r="C593" s="13"/>
      <c r="D593" s="10"/>
      <c r="E593" s="10"/>
      <c r="F593" s="10"/>
    </row>
    <row r="594" spans="1:6" s="14" customFormat="1" x14ac:dyDescent="0.25">
      <c r="A594" s="12"/>
      <c r="C594" s="13"/>
      <c r="D594" s="10"/>
      <c r="E594" s="10"/>
      <c r="F594" s="10"/>
    </row>
    <row r="595" spans="1:6" s="14" customFormat="1" x14ac:dyDescent="0.25">
      <c r="A595" s="12"/>
      <c r="C595" s="13"/>
      <c r="D595" s="10"/>
      <c r="E595" s="10"/>
      <c r="F595" s="10"/>
    </row>
    <row r="596" spans="1:6" s="14" customFormat="1" x14ac:dyDescent="0.25">
      <c r="A596" s="12"/>
      <c r="C596" s="13"/>
      <c r="D596" s="10"/>
      <c r="E596" s="10"/>
      <c r="F596" s="10"/>
    </row>
    <row r="597" spans="1:6" s="14" customFormat="1" x14ac:dyDescent="0.25">
      <c r="A597" s="12"/>
      <c r="C597" s="13"/>
      <c r="D597" s="10"/>
      <c r="E597" s="10"/>
      <c r="F597" s="10"/>
    </row>
    <row r="598" spans="1:6" s="14" customFormat="1" x14ac:dyDescent="0.25">
      <c r="A598" s="12"/>
      <c r="C598" s="13"/>
      <c r="D598" s="10"/>
      <c r="E598" s="10"/>
      <c r="F598" s="10"/>
    </row>
    <row r="599" spans="1:6" s="14" customFormat="1" x14ac:dyDescent="0.25">
      <c r="A599" s="12"/>
      <c r="C599" s="13"/>
      <c r="D599" s="10"/>
      <c r="E599" s="10"/>
      <c r="F599" s="10"/>
    </row>
    <row r="600" spans="1:6" s="14" customFormat="1" x14ac:dyDescent="0.25">
      <c r="A600" s="12"/>
      <c r="C600" s="13"/>
      <c r="D600" s="10"/>
      <c r="E600" s="10"/>
      <c r="F600" s="10"/>
    </row>
    <row r="601" spans="1:6" s="14" customFormat="1" x14ac:dyDescent="0.25">
      <c r="A601" s="12"/>
      <c r="C601" s="13"/>
      <c r="D601" s="10"/>
      <c r="E601" s="10"/>
      <c r="F601" s="10"/>
    </row>
    <row r="602" spans="1:6" s="14" customFormat="1" x14ac:dyDescent="0.25">
      <c r="A602" s="12"/>
      <c r="C602" s="13"/>
      <c r="D602" s="10"/>
      <c r="E602" s="10"/>
      <c r="F602" s="10"/>
    </row>
    <row r="603" spans="1:6" s="14" customFormat="1" x14ac:dyDescent="0.25">
      <c r="A603" s="12"/>
      <c r="C603" s="13"/>
      <c r="D603" s="10"/>
      <c r="E603" s="10"/>
      <c r="F603" s="10"/>
    </row>
    <row r="604" spans="1:6" s="14" customFormat="1" x14ac:dyDescent="0.25">
      <c r="A604" s="12"/>
      <c r="C604" s="13"/>
      <c r="D604" s="10"/>
      <c r="E604" s="10"/>
      <c r="F604" s="10"/>
    </row>
    <row r="605" spans="1:6" s="14" customFormat="1" x14ac:dyDescent="0.25">
      <c r="A605" s="12"/>
      <c r="C605" s="13"/>
      <c r="D605" s="10"/>
      <c r="E605" s="10"/>
      <c r="F605" s="10"/>
    </row>
    <row r="606" spans="1:6" s="14" customFormat="1" x14ac:dyDescent="0.25">
      <c r="A606" s="12"/>
      <c r="C606" s="13"/>
      <c r="D606" s="10"/>
      <c r="E606" s="10"/>
      <c r="F606" s="10"/>
    </row>
    <row r="607" spans="1:6" s="14" customFormat="1" x14ac:dyDescent="0.25">
      <c r="A607" s="12"/>
      <c r="C607" s="13"/>
      <c r="D607" s="10"/>
      <c r="E607" s="10"/>
      <c r="F607" s="10"/>
    </row>
    <row r="608" spans="1:6" s="14" customFormat="1" x14ac:dyDescent="0.25">
      <c r="A608" s="12"/>
      <c r="C608" s="13"/>
      <c r="D608" s="10"/>
      <c r="E608" s="10"/>
      <c r="F608" s="10"/>
    </row>
    <row r="609" spans="1:6" s="14" customFormat="1" x14ac:dyDescent="0.25">
      <c r="A609" s="12"/>
      <c r="C609" s="13"/>
      <c r="D609" s="10"/>
      <c r="E609" s="10"/>
      <c r="F609" s="10"/>
    </row>
    <row r="610" spans="1:6" s="14" customFormat="1" x14ac:dyDescent="0.25">
      <c r="A610" s="12"/>
      <c r="C610" s="13"/>
      <c r="D610" s="10"/>
      <c r="E610" s="10"/>
      <c r="F610" s="10"/>
    </row>
    <row r="611" spans="1:6" s="14" customFormat="1" x14ac:dyDescent="0.25">
      <c r="A611" s="12"/>
      <c r="C611" s="13"/>
      <c r="D611" s="10"/>
      <c r="E611" s="10"/>
      <c r="F611" s="10"/>
    </row>
    <row r="612" spans="1:6" s="14" customFormat="1" x14ac:dyDescent="0.25">
      <c r="A612" s="12"/>
      <c r="C612" s="13"/>
      <c r="D612" s="10"/>
      <c r="E612" s="10"/>
      <c r="F612" s="10"/>
    </row>
    <row r="613" spans="1:6" s="14" customFormat="1" x14ac:dyDescent="0.25">
      <c r="A613" s="12"/>
      <c r="C613" s="13"/>
      <c r="D613" s="10"/>
      <c r="E613" s="10"/>
      <c r="F613" s="10"/>
    </row>
    <row r="614" spans="1:6" s="14" customFormat="1" x14ac:dyDescent="0.25">
      <c r="A614" s="12"/>
      <c r="C614" s="13"/>
      <c r="D614" s="10"/>
      <c r="E614" s="10"/>
      <c r="F614" s="10"/>
    </row>
    <row r="615" spans="1:6" s="14" customFormat="1" x14ac:dyDescent="0.25">
      <c r="A615" s="12"/>
      <c r="C615" s="13"/>
      <c r="D615" s="10"/>
      <c r="E615" s="10"/>
      <c r="F615" s="10"/>
    </row>
    <row r="616" spans="1:6" s="14" customFormat="1" x14ac:dyDescent="0.25">
      <c r="A616" s="12"/>
      <c r="C616" s="13"/>
      <c r="D616" s="10"/>
      <c r="E616" s="10"/>
      <c r="F616" s="10"/>
    </row>
    <row r="617" spans="1:6" s="14" customFormat="1" x14ac:dyDescent="0.25">
      <c r="A617" s="12"/>
      <c r="C617" s="13"/>
      <c r="D617" s="10"/>
      <c r="E617" s="10"/>
      <c r="F617" s="10"/>
    </row>
    <row r="618" spans="1:6" s="14" customFormat="1" x14ac:dyDescent="0.25">
      <c r="A618" s="12"/>
      <c r="C618" s="13"/>
      <c r="D618" s="10"/>
      <c r="E618" s="10"/>
      <c r="F618" s="10"/>
    </row>
    <row r="619" spans="1:6" s="14" customFormat="1" x14ac:dyDescent="0.25">
      <c r="A619" s="12"/>
      <c r="C619" s="13"/>
      <c r="D619" s="10"/>
      <c r="E619" s="10"/>
      <c r="F619" s="10"/>
    </row>
    <row r="620" spans="1:6" s="14" customFormat="1" x14ac:dyDescent="0.25">
      <c r="A620" s="12"/>
      <c r="C620" s="13"/>
      <c r="D620" s="10"/>
      <c r="E620" s="10"/>
      <c r="F620" s="10"/>
    </row>
    <row r="621" spans="1:6" s="14" customFormat="1" x14ac:dyDescent="0.25">
      <c r="A621" s="12"/>
      <c r="C621" s="13"/>
      <c r="D621" s="10"/>
      <c r="E621" s="10"/>
      <c r="F621" s="10"/>
    </row>
    <row r="622" spans="1:6" s="14" customFormat="1" x14ac:dyDescent="0.25">
      <c r="A622" s="12"/>
      <c r="C622" s="13"/>
      <c r="D622" s="10"/>
      <c r="E622" s="10"/>
      <c r="F622" s="10"/>
    </row>
    <row r="623" spans="1:6" s="14" customFormat="1" x14ac:dyDescent="0.25">
      <c r="A623" s="12"/>
      <c r="C623" s="13"/>
      <c r="D623" s="10"/>
      <c r="E623" s="10"/>
      <c r="F623" s="10"/>
    </row>
    <row r="624" spans="1:6" s="14" customFormat="1" x14ac:dyDescent="0.25">
      <c r="A624" s="12"/>
      <c r="C624" s="13"/>
      <c r="D624" s="10"/>
      <c r="E624" s="10"/>
      <c r="F624" s="10"/>
    </row>
    <row r="625" spans="1:6" s="14" customFormat="1" x14ac:dyDescent="0.25">
      <c r="A625" s="12"/>
      <c r="C625" s="13"/>
      <c r="D625" s="10"/>
      <c r="E625" s="10"/>
      <c r="F625" s="10"/>
    </row>
    <row r="626" spans="1:6" s="14" customFormat="1" x14ac:dyDescent="0.25">
      <c r="A626" s="12"/>
      <c r="C626" s="13"/>
      <c r="D626" s="10"/>
      <c r="E626" s="10"/>
      <c r="F626" s="10"/>
    </row>
    <row r="627" spans="1:6" s="14" customFormat="1" x14ac:dyDescent="0.25">
      <c r="A627" s="12"/>
      <c r="C627" s="13"/>
      <c r="D627" s="10"/>
      <c r="E627" s="10"/>
      <c r="F627" s="10"/>
    </row>
    <row r="628" spans="1:6" s="14" customFormat="1" x14ac:dyDescent="0.25">
      <c r="A628" s="12"/>
      <c r="C628" s="13"/>
      <c r="D628" s="10"/>
      <c r="E628" s="10"/>
      <c r="F628" s="10"/>
    </row>
    <row r="629" spans="1:6" s="14" customFormat="1" x14ac:dyDescent="0.25">
      <c r="A629" s="12"/>
      <c r="C629" s="13"/>
      <c r="D629" s="10"/>
      <c r="E629" s="10"/>
      <c r="F629" s="10"/>
    </row>
    <row r="630" spans="1:6" s="14" customFormat="1" x14ac:dyDescent="0.25">
      <c r="A630" s="12"/>
      <c r="C630" s="13"/>
      <c r="D630" s="10"/>
      <c r="E630" s="10"/>
      <c r="F630" s="10"/>
    </row>
    <row r="631" spans="1:6" s="14" customFormat="1" x14ac:dyDescent="0.25">
      <c r="A631" s="12"/>
      <c r="C631" s="13"/>
      <c r="D631" s="10"/>
      <c r="E631" s="10"/>
      <c r="F631" s="10"/>
    </row>
    <row r="632" spans="1:6" s="14" customFormat="1" x14ac:dyDescent="0.25">
      <c r="A632" s="12"/>
      <c r="C632" s="13"/>
      <c r="D632" s="10"/>
      <c r="E632" s="10"/>
      <c r="F632" s="10"/>
    </row>
    <row r="633" spans="1:6" s="14" customFormat="1" x14ac:dyDescent="0.25">
      <c r="A633" s="12"/>
      <c r="C633" s="13"/>
      <c r="D633" s="10"/>
      <c r="E633" s="10"/>
      <c r="F633" s="10"/>
    </row>
    <row r="634" spans="1:6" s="14" customFormat="1" x14ac:dyDescent="0.25">
      <c r="A634" s="12"/>
      <c r="C634" s="13"/>
      <c r="D634" s="10"/>
      <c r="E634" s="10"/>
      <c r="F634" s="10"/>
    </row>
    <row r="635" spans="1:6" s="14" customFormat="1" x14ac:dyDescent="0.25">
      <c r="A635" s="12"/>
      <c r="C635" s="13"/>
      <c r="D635" s="10"/>
      <c r="E635" s="10"/>
      <c r="F635" s="10"/>
    </row>
    <row r="636" spans="1:6" s="14" customFormat="1" x14ac:dyDescent="0.25">
      <c r="A636" s="12"/>
      <c r="C636" s="13"/>
      <c r="D636" s="10"/>
      <c r="E636" s="10"/>
      <c r="F636" s="10"/>
    </row>
    <row r="637" spans="1:6" s="14" customFormat="1" x14ac:dyDescent="0.25">
      <c r="A637" s="12"/>
      <c r="C637" s="13"/>
      <c r="D637" s="10"/>
      <c r="E637" s="10"/>
      <c r="F637" s="10"/>
    </row>
    <row r="638" spans="1:6" s="14" customFormat="1" x14ac:dyDescent="0.25">
      <c r="A638" s="12"/>
      <c r="C638" s="13"/>
      <c r="D638" s="10"/>
      <c r="E638" s="10"/>
      <c r="F638" s="10"/>
    </row>
    <row r="639" spans="1:6" s="14" customFormat="1" x14ac:dyDescent="0.25">
      <c r="A639" s="12"/>
      <c r="C639" s="13"/>
      <c r="D639" s="10"/>
      <c r="E639" s="10"/>
      <c r="F639" s="10"/>
    </row>
    <row r="640" spans="1:6" s="14" customFormat="1" x14ac:dyDescent="0.25">
      <c r="A640" s="12"/>
      <c r="C640" s="13"/>
      <c r="D640" s="10"/>
      <c r="E640" s="10"/>
      <c r="F640" s="10"/>
    </row>
    <row r="641" spans="1:6" s="14" customFormat="1" x14ac:dyDescent="0.25">
      <c r="A641" s="12"/>
      <c r="C641" s="13"/>
      <c r="D641" s="10"/>
      <c r="E641" s="10"/>
      <c r="F641" s="10"/>
    </row>
    <row r="642" spans="1:6" x14ac:dyDescent="0.25">
      <c r="D642" s="10"/>
      <c r="E642" s="10"/>
      <c r="F642" s="10"/>
    </row>
    <row r="643" spans="1:6" x14ac:dyDescent="0.25">
      <c r="D643" s="10"/>
      <c r="E643" s="10"/>
      <c r="F643" s="10"/>
    </row>
    <row r="644" spans="1:6" x14ac:dyDescent="0.25">
      <c r="D644" s="10"/>
      <c r="E644" s="10"/>
      <c r="F644" s="10"/>
    </row>
    <row r="645" spans="1:6" x14ac:dyDescent="0.25">
      <c r="D645" s="10"/>
      <c r="E645" s="10"/>
      <c r="F645" s="10"/>
    </row>
    <row r="646" spans="1:6" x14ac:dyDescent="0.25">
      <c r="D646" s="10"/>
      <c r="E646" s="10"/>
      <c r="F646" s="10"/>
    </row>
    <row r="647" spans="1:6" x14ac:dyDescent="0.25">
      <c r="D647" s="10"/>
      <c r="E647" s="10"/>
      <c r="F647" s="10"/>
    </row>
    <row r="648" spans="1:6" x14ac:dyDescent="0.25">
      <c r="D648" s="10"/>
      <c r="E648" s="10"/>
      <c r="F648" s="10"/>
    </row>
    <row r="649" spans="1:6" x14ac:dyDescent="0.25">
      <c r="D649" s="10"/>
      <c r="E649" s="10"/>
      <c r="F649" s="10"/>
    </row>
    <row r="650" spans="1:6" x14ac:dyDescent="0.25">
      <c r="A650" s="46"/>
      <c r="C650" s="46"/>
      <c r="D650" s="10"/>
      <c r="E650" s="10"/>
      <c r="F650" s="10"/>
    </row>
    <row r="651" spans="1:6" x14ac:dyDescent="0.25">
      <c r="A651" s="46"/>
      <c r="C651" s="46"/>
      <c r="D651" s="10"/>
      <c r="E651" s="10"/>
      <c r="F651" s="10"/>
    </row>
    <row r="652" spans="1:6" x14ac:dyDescent="0.25">
      <c r="A652" s="46"/>
      <c r="C652" s="46"/>
      <c r="D652" s="10"/>
      <c r="E652" s="10"/>
      <c r="F652" s="10"/>
    </row>
    <row r="653" spans="1:6" x14ac:dyDescent="0.25">
      <c r="A653" s="46"/>
      <c r="C653" s="46"/>
      <c r="D653" s="10"/>
      <c r="E653" s="10"/>
      <c r="F653" s="10"/>
    </row>
    <row r="654" spans="1:6" x14ac:dyDescent="0.25">
      <c r="A654" s="46"/>
      <c r="C654" s="46"/>
      <c r="D654" s="10"/>
      <c r="E654" s="10"/>
      <c r="F654" s="10"/>
    </row>
    <row r="655" spans="1:6" x14ac:dyDescent="0.25">
      <c r="A655" s="46"/>
      <c r="C655" s="46"/>
      <c r="D655" s="10"/>
      <c r="E655" s="10"/>
      <c r="F655" s="10"/>
    </row>
    <row r="656" spans="1:6" x14ac:dyDescent="0.25">
      <c r="A656" s="46"/>
      <c r="C656" s="46"/>
      <c r="D656" s="10"/>
      <c r="E656" s="10"/>
      <c r="F656" s="10"/>
    </row>
    <row r="657" spans="1:6" x14ac:dyDescent="0.25">
      <c r="A657" s="46"/>
      <c r="C657" s="46"/>
      <c r="D657" s="10"/>
      <c r="E657" s="10"/>
      <c r="F657" s="10"/>
    </row>
    <row r="658" spans="1:6" x14ac:dyDescent="0.25">
      <c r="A658" s="46"/>
      <c r="C658" s="46"/>
      <c r="D658" s="10"/>
      <c r="E658" s="10"/>
      <c r="F658" s="10"/>
    </row>
    <row r="659" spans="1:6" x14ac:dyDescent="0.25">
      <c r="A659" s="46"/>
      <c r="C659" s="46"/>
      <c r="D659" s="10"/>
      <c r="E659" s="10"/>
      <c r="F659" s="10"/>
    </row>
    <row r="660" spans="1:6" x14ac:dyDescent="0.25">
      <c r="A660" s="46"/>
      <c r="C660" s="46"/>
      <c r="D660" s="10"/>
      <c r="E660" s="10"/>
      <c r="F660" s="10"/>
    </row>
    <row r="661" spans="1:6" x14ac:dyDescent="0.25">
      <c r="A661" s="46"/>
      <c r="C661" s="46"/>
      <c r="D661" s="10"/>
      <c r="E661" s="10"/>
      <c r="F661" s="10"/>
    </row>
    <row r="662" spans="1:6" x14ac:dyDescent="0.25">
      <c r="A662" s="46"/>
      <c r="C662" s="46"/>
      <c r="D662" s="10"/>
      <c r="E662" s="10"/>
      <c r="F662" s="10"/>
    </row>
    <row r="663" spans="1:6" x14ac:dyDescent="0.25">
      <c r="A663" s="46"/>
      <c r="C663" s="46"/>
      <c r="D663" s="10"/>
      <c r="E663" s="10"/>
      <c r="F663" s="10"/>
    </row>
    <row r="664" spans="1:6" x14ac:dyDescent="0.25">
      <c r="A664" s="46"/>
      <c r="C664" s="46"/>
      <c r="D664" s="10"/>
      <c r="E664" s="10"/>
      <c r="F664" s="10"/>
    </row>
    <row r="665" spans="1:6" x14ac:dyDescent="0.25">
      <c r="A665" s="46"/>
      <c r="C665" s="46"/>
      <c r="D665" s="10"/>
      <c r="E665" s="10"/>
      <c r="F665" s="10"/>
    </row>
    <row r="666" spans="1:6" x14ac:dyDescent="0.25">
      <c r="A666" s="46"/>
      <c r="C666" s="46"/>
      <c r="D666" s="10"/>
      <c r="E666" s="10"/>
      <c r="F666" s="10"/>
    </row>
    <row r="667" spans="1:6" x14ac:dyDescent="0.25">
      <c r="A667" s="46"/>
      <c r="C667" s="46"/>
      <c r="D667" s="10"/>
      <c r="E667" s="10"/>
      <c r="F667" s="10"/>
    </row>
    <row r="668" spans="1:6" x14ac:dyDescent="0.25">
      <c r="A668" s="46"/>
      <c r="C668" s="46"/>
      <c r="D668" s="10"/>
      <c r="E668" s="10"/>
      <c r="F668" s="10"/>
    </row>
    <row r="669" spans="1:6" x14ac:dyDescent="0.25">
      <c r="A669" s="46"/>
      <c r="C669" s="46"/>
      <c r="D669" s="10"/>
      <c r="E669" s="10"/>
      <c r="F669" s="10"/>
    </row>
    <row r="670" spans="1:6" x14ac:dyDescent="0.25">
      <c r="A670" s="46"/>
      <c r="C670" s="46"/>
      <c r="D670" s="10"/>
      <c r="E670" s="10"/>
      <c r="F670" s="10"/>
    </row>
    <row r="671" spans="1:6" x14ac:dyDescent="0.25">
      <c r="A671" s="46"/>
      <c r="C671" s="46"/>
      <c r="D671" s="10"/>
      <c r="E671" s="10"/>
      <c r="F671" s="10"/>
    </row>
    <row r="672" spans="1:6" x14ac:dyDescent="0.25">
      <c r="A672" s="46"/>
      <c r="C672" s="46"/>
      <c r="D672" s="10"/>
      <c r="E672" s="10"/>
      <c r="F672" s="10"/>
    </row>
    <row r="673" spans="1:6" x14ac:dyDescent="0.25">
      <c r="A673" s="46"/>
      <c r="C673" s="46"/>
      <c r="D673" s="10"/>
      <c r="E673" s="10"/>
      <c r="F673" s="10"/>
    </row>
    <row r="674" spans="1:6" x14ac:dyDescent="0.25">
      <c r="A674" s="46"/>
      <c r="C674" s="46"/>
      <c r="D674" s="10"/>
      <c r="E674" s="10"/>
      <c r="F674" s="10"/>
    </row>
    <row r="675" spans="1:6" x14ac:dyDescent="0.25">
      <c r="A675" s="46"/>
      <c r="C675" s="46"/>
      <c r="D675" s="10"/>
      <c r="E675" s="10"/>
      <c r="F675" s="10"/>
    </row>
    <row r="676" spans="1:6" x14ac:dyDescent="0.25">
      <c r="A676" s="46"/>
      <c r="C676" s="46"/>
      <c r="D676" s="10"/>
      <c r="E676" s="10"/>
      <c r="F676" s="10"/>
    </row>
    <row r="677" spans="1:6" x14ac:dyDescent="0.25">
      <c r="A677" s="46"/>
      <c r="C677" s="46"/>
      <c r="D677" s="10"/>
      <c r="E677" s="10"/>
      <c r="F677" s="10"/>
    </row>
    <row r="678" spans="1:6" x14ac:dyDescent="0.25">
      <c r="A678" s="46"/>
      <c r="C678" s="46"/>
      <c r="D678" s="10"/>
      <c r="E678" s="10"/>
      <c r="F678" s="10"/>
    </row>
    <row r="679" spans="1:6" x14ac:dyDescent="0.25">
      <c r="A679" s="46"/>
      <c r="C679" s="46"/>
      <c r="D679" s="10"/>
      <c r="E679" s="10"/>
      <c r="F679" s="10"/>
    </row>
    <row r="680" spans="1:6" x14ac:dyDescent="0.25">
      <c r="A680" s="46"/>
      <c r="C680" s="46"/>
      <c r="D680" s="10"/>
      <c r="E680" s="10"/>
      <c r="F680" s="10"/>
    </row>
    <row r="681" spans="1:6" x14ac:dyDescent="0.25">
      <c r="A681" s="46"/>
      <c r="C681" s="46"/>
      <c r="D681" s="10"/>
      <c r="E681" s="10"/>
      <c r="F681" s="10"/>
    </row>
    <row r="682" spans="1:6" x14ac:dyDescent="0.25">
      <c r="A682" s="46"/>
      <c r="C682" s="46"/>
      <c r="D682" s="10"/>
      <c r="E682" s="10"/>
      <c r="F682" s="10"/>
    </row>
    <row r="683" spans="1:6" x14ac:dyDescent="0.25">
      <c r="A683" s="46"/>
      <c r="C683" s="46"/>
      <c r="D683" s="10"/>
      <c r="E683" s="10"/>
      <c r="F683" s="10"/>
    </row>
    <row r="684" spans="1:6" x14ac:dyDescent="0.25">
      <c r="A684" s="46"/>
      <c r="C684" s="46"/>
      <c r="D684" s="10"/>
      <c r="E684" s="10"/>
      <c r="F684" s="10"/>
    </row>
    <row r="685" spans="1:6" x14ac:dyDescent="0.25">
      <c r="A685" s="46"/>
      <c r="C685" s="46"/>
      <c r="D685" s="10"/>
      <c r="E685" s="10"/>
      <c r="F685" s="10"/>
    </row>
    <row r="686" spans="1:6" x14ac:dyDescent="0.25">
      <c r="A686" s="46"/>
      <c r="C686" s="46"/>
      <c r="D686" s="10"/>
      <c r="E686" s="10"/>
      <c r="F686" s="10"/>
    </row>
    <row r="687" spans="1:6" x14ac:dyDescent="0.25">
      <c r="A687" s="46"/>
      <c r="C687" s="46"/>
      <c r="D687" s="10"/>
      <c r="E687" s="10"/>
      <c r="F687" s="10"/>
    </row>
    <row r="688" spans="1:6" x14ac:dyDescent="0.25">
      <c r="A688" s="46"/>
      <c r="C688" s="46"/>
      <c r="D688" s="10"/>
      <c r="E688" s="10"/>
      <c r="F688" s="10"/>
    </row>
    <row r="689" spans="1:6" x14ac:dyDescent="0.25">
      <c r="A689" s="46"/>
      <c r="C689" s="46"/>
      <c r="D689" s="10"/>
      <c r="E689" s="10"/>
      <c r="F689" s="10"/>
    </row>
    <row r="690" spans="1:6" x14ac:dyDescent="0.25">
      <c r="A690" s="46"/>
      <c r="C690" s="46"/>
      <c r="D690" s="10"/>
      <c r="E690" s="10"/>
      <c r="F690" s="10"/>
    </row>
    <row r="691" spans="1:6" x14ac:dyDescent="0.25">
      <c r="A691" s="46"/>
      <c r="C691" s="46"/>
      <c r="D691" s="10"/>
      <c r="E691" s="10"/>
      <c r="F691" s="10"/>
    </row>
    <row r="692" spans="1:6" x14ac:dyDescent="0.25">
      <c r="A692" s="46"/>
      <c r="C692" s="46"/>
      <c r="D692" s="10"/>
      <c r="E692" s="10"/>
      <c r="F692" s="10"/>
    </row>
    <row r="693" spans="1:6" x14ac:dyDescent="0.25">
      <c r="A693" s="46"/>
      <c r="C693" s="46"/>
      <c r="D693" s="10"/>
      <c r="E693" s="10"/>
      <c r="F693" s="10"/>
    </row>
    <row r="694" spans="1:6" x14ac:dyDescent="0.25">
      <c r="A694" s="46"/>
      <c r="C694" s="46"/>
      <c r="D694" s="10"/>
      <c r="E694" s="10"/>
      <c r="F694" s="10"/>
    </row>
    <row r="695" spans="1:6" x14ac:dyDescent="0.25">
      <c r="A695" s="46"/>
      <c r="C695" s="46"/>
      <c r="D695" s="10"/>
      <c r="E695" s="10"/>
      <c r="F695" s="10"/>
    </row>
    <row r="696" spans="1:6" x14ac:dyDescent="0.25">
      <c r="A696" s="46"/>
      <c r="C696" s="46"/>
      <c r="D696" s="10"/>
      <c r="E696" s="10"/>
      <c r="F696" s="10"/>
    </row>
    <row r="697" spans="1:6" x14ac:dyDescent="0.25">
      <c r="A697" s="46"/>
      <c r="C697" s="46"/>
      <c r="D697" s="10"/>
      <c r="E697" s="10"/>
      <c r="F697" s="10"/>
    </row>
    <row r="698" spans="1:6" x14ac:dyDescent="0.25">
      <c r="A698" s="46"/>
      <c r="C698" s="46"/>
      <c r="D698" s="10"/>
      <c r="E698" s="10"/>
      <c r="F698" s="10"/>
    </row>
    <row r="699" spans="1:6" x14ac:dyDescent="0.25">
      <c r="A699" s="46"/>
      <c r="C699" s="46"/>
      <c r="D699" s="10"/>
      <c r="E699" s="10"/>
      <c r="F699" s="10"/>
    </row>
    <row r="700" spans="1:6" x14ac:dyDescent="0.25">
      <c r="A700" s="46"/>
      <c r="C700" s="46"/>
      <c r="D700" s="10"/>
      <c r="E700" s="10"/>
      <c r="F700" s="10"/>
    </row>
    <row r="701" spans="1:6" x14ac:dyDescent="0.25">
      <c r="A701" s="46"/>
      <c r="C701" s="46"/>
      <c r="D701" s="10"/>
      <c r="E701" s="10"/>
      <c r="F701" s="10"/>
    </row>
    <row r="702" spans="1:6" x14ac:dyDescent="0.25">
      <c r="A702" s="46"/>
      <c r="C702" s="46"/>
      <c r="D702" s="10"/>
      <c r="E702" s="10"/>
      <c r="F702" s="10"/>
    </row>
    <row r="703" spans="1:6" x14ac:dyDescent="0.25">
      <c r="A703" s="46"/>
      <c r="C703" s="46"/>
      <c r="D703" s="10"/>
      <c r="E703" s="10"/>
      <c r="F703" s="10"/>
    </row>
    <row r="704" spans="1:6" x14ac:dyDescent="0.25">
      <c r="A704" s="46"/>
      <c r="C704" s="46"/>
      <c r="D704" s="10"/>
      <c r="E704" s="10"/>
      <c r="F704" s="10"/>
    </row>
    <row r="705" spans="1:6" x14ac:dyDescent="0.25">
      <c r="A705" s="46"/>
      <c r="C705" s="46"/>
      <c r="D705" s="10"/>
      <c r="E705" s="10"/>
      <c r="F705" s="10"/>
    </row>
    <row r="706" spans="1:6" x14ac:dyDescent="0.25">
      <c r="A706" s="46"/>
      <c r="C706" s="46"/>
      <c r="D706" s="10"/>
      <c r="E706" s="10"/>
      <c r="F706" s="10"/>
    </row>
    <row r="707" spans="1:6" x14ac:dyDescent="0.25">
      <c r="A707" s="46"/>
      <c r="C707" s="46"/>
      <c r="D707" s="10"/>
      <c r="E707" s="10"/>
      <c r="F707" s="10"/>
    </row>
    <row r="708" spans="1:6" x14ac:dyDescent="0.25">
      <c r="A708" s="46"/>
      <c r="C708" s="46"/>
      <c r="D708" s="10"/>
      <c r="E708" s="10"/>
      <c r="F708" s="10"/>
    </row>
    <row r="709" spans="1:6" x14ac:dyDescent="0.25">
      <c r="A709" s="46"/>
      <c r="C709" s="46"/>
      <c r="D709" s="10"/>
      <c r="E709" s="10"/>
      <c r="F709" s="10"/>
    </row>
    <row r="710" spans="1:6" x14ac:dyDescent="0.25">
      <c r="A710" s="46"/>
      <c r="C710" s="46"/>
      <c r="D710" s="10"/>
      <c r="E710" s="10"/>
      <c r="F710" s="10"/>
    </row>
    <row r="711" spans="1:6" x14ac:dyDescent="0.25">
      <c r="A711" s="46"/>
      <c r="C711" s="46"/>
      <c r="D711" s="10"/>
      <c r="E711" s="10"/>
      <c r="F711" s="10"/>
    </row>
    <row r="712" spans="1:6" x14ac:dyDescent="0.25">
      <c r="A712" s="46"/>
      <c r="C712" s="46"/>
      <c r="D712" s="10"/>
      <c r="E712" s="10"/>
      <c r="F712" s="10"/>
    </row>
    <row r="713" spans="1:6" x14ac:dyDescent="0.25">
      <c r="A713" s="46"/>
      <c r="C713" s="46"/>
      <c r="D713" s="10"/>
      <c r="E713" s="10"/>
      <c r="F713" s="10"/>
    </row>
    <row r="714" spans="1:6" x14ac:dyDescent="0.25">
      <c r="A714" s="46"/>
      <c r="C714" s="46"/>
      <c r="D714" s="10"/>
      <c r="E714" s="10"/>
      <c r="F714" s="10"/>
    </row>
    <row r="715" spans="1:6" x14ac:dyDescent="0.25">
      <c r="A715" s="46"/>
      <c r="C715" s="46"/>
      <c r="D715" s="10"/>
      <c r="E715" s="10"/>
      <c r="F715" s="10"/>
    </row>
    <row r="716" spans="1:6" x14ac:dyDescent="0.25">
      <c r="A716" s="46"/>
      <c r="C716" s="46"/>
      <c r="D716" s="10"/>
      <c r="E716" s="10"/>
      <c r="F716" s="10"/>
    </row>
    <row r="717" spans="1:6" x14ac:dyDescent="0.25">
      <c r="A717" s="46"/>
      <c r="C717" s="46"/>
      <c r="D717" s="10"/>
      <c r="E717" s="10"/>
      <c r="F717" s="10"/>
    </row>
    <row r="718" spans="1:6" x14ac:dyDescent="0.25">
      <c r="A718" s="46"/>
      <c r="C718" s="46"/>
      <c r="D718" s="10"/>
      <c r="E718" s="10"/>
      <c r="F718" s="10"/>
    </row>
    <row r="719" spans="1:6" x14ac:dyDescent="0.25">
      <c r="A719" s="46"/>
      <c r="C719" s="46"/>
      <c r="D719" s="10"/>
      <c r="E719" s="10"/>
      <c r="F719" s="10"/>
    </row>
    <row r="720" spans="1:6" x14ac:dyDescent="0.25">
      <c r="A720" s="46"/>
      <c r="C720" s="46"/>
      <c r="D720" s="10"/>
      <c r="E720" s="10"/>
      <c r="F720" s="10"/>
    </row>
    <row r="721" spans="1:6" x14ac:dyDescent="0.25">
      <c r="A721" s="46"/>
      <c r="C721" s="46"/>
      <c r="D721" s="10"/>
      <c r="E721" s="10"/>
      <c r="F721" s="10"/>
    </row>
    <row r="722" spans="1:6" x14ac:dyDescent="0.25">
      <c r="A722" s="46"/>
      <c r="C722" s="46"/>
      <c r="D722" s="10"/>
      <c r="E722" s="10"/>
      <c r="F722" s="10"/>
    </row>
    <row r="723" spans="1:6" x14ac:dyDescent="0.25">
      <c r="A723" s="46"/>
      <c r="C723" s="46"/>
      <c r="D723" s="10"/>
      <c r="E723" s="10"/>
      <c r="F723" s="10"/>
    </row>
    <row r="724" spans="1:6" x14ac:dyDescent="0.25">
      <c r="A724" s="46"/>
      <c r="C724" s="46"/>
      <c r="D724" s="10"/>
      <c r="E724" s="10"/>
      <c r="F724" s="10"/>
    </row>
    <row r="725" spans="1:6" x14ac:dyDescent="0.25">
      <c r="A725" s="46"/>
      <c r="C725" s="46"/>
      <c r="D725" s="10"/>
      <c r="E725" s="10"/>
      <c r="F725" s="10"/>
    </row>
    <row r="726" spans="1:6" x14ac:dyDescent="0.25">
      <c r="A726" s="46"/>
      <c r="C726" s="46"/>
      <c r="D726" s="10"/>
      <c r="E726" s="10"/>
      <c r="F726" s="10"/>
    </row>
    <row r="727" spans="1:6" x14ac:dyDescent="0.25">
      <c r="A727" s="46"/>
      <c r="C727" s="46"/>
      <c r="D727" s="10"/>
      <c r="E727" s="10"/>
      <c r="F727" s="10"/>
    </row>
    <row r="728" spans="1:6" x14ac:dyDescent="0.25">
      <c r="A728" s="46"/>
      <c r="C728" s="46"/>
      <c r="D728" s="10"/>
      <c r="E728" s="10"/>
      <c r="F728" s="10"/>
    </row>
    <row r="729" spans="1:6" x14ac:dyDescent="0.25">
      <c r="A729" s="46"/>
      <c r="C729" s="46"/>
      <c r="D729" s="10"/>
      <c r="E729" s="10"/>
      <c r="F729" s="10"/>
    </row>
    <row r="730" spans="1:6" x14ac:dyDescent="0.25">
      <c r="A730" s="46"/>
      <c r="C730" s="46"/>
      <c r="D730" s="10"/>
      <c r="E730" s="10"/>
      <c r="F730" s="10"/>
    </row>
    <row r="731" spans="1:6" x14ac:dyDescent="0.25">
      <c r="A731" s="46"/>
      <c r="C731" s="46"/>
      <c r="D731" s="10"/>
      <c r="E731" s="10"/>
      <c r="F731" s="10"/>
    </row>
    <row r="732" spans="1:6" x14ac:dyDescent="0.25">
      <c r="A732" s="46"/>
      <c r="C732" s="46"/>
      <c r="D732" s="10"/>
      <c r="E732" s="10"/>
      <c r="F732" s="10"/>
    </row>
    <row r="733" spans="1:6" x14ac:dyDescent="0.25">
      <c r="A733" s="46"/>
      <c r="C733" s="46"/>
      <c r="D733" s="10"/>
      <c r="E733" s="10"/>
      <c r="F733" s="10"/>
    </row>
    <row r="734" spans="1:6" x14ac:dyDescent="0.25">
      <c r="A734" s="46"/>
      <c r="C734" s="46"/>
      <c r="D734" s="10"/>
      <c r="E734" s="10"/>
      <c r="F734" s="10"/>
    </row>
    <row r="735" spans="1:6" x14ac:dyDescent="0.25">
      <c r="A735" s="46"/>
      <c r="C735" s="46"/>
      <c r="D735" s="10"/>
      <c r="E735" s="10"/>
      <c r="F735" s="10"/>
    </row>
    <row r="736" spans="1:6" x14ac:dyDescent="0.25">
      <c r="A736" s="46"/>
      <c r="C736" s="46"/>
      <c r="D736" s="10"/>
      <c r="E736" s="10"/>
      <c r="F736" s="10"/>
    </row>
    <row r="737" spans="1:6" x14ac:dyDescent="0.25">
      <c r="A737" s="46"/>
      <c r="C737" s="46"/>
      <c r="D737" s="10"/>
      <c r="E737" s="10"/>
      <c r="F737" s="10"/>
    </row>
    <row r="738" spans="1:6" x14ac:dyDescent="0.25">
      <c r="A738" s="46"/>
      <c r="C738" s="46"/>
      <c r="D738" s="10"/>
      <c r="E738" s="10"/>
      <c r="F738" s="10"/>
    </row>
    <row r="739" spans="1:6" x14ac:dyDescent="0.25">
      <c r="A739" s="46"/>
      <c r="C739" s="46"/>
      <c r="D739" s="10"/>
      <c r="E739" s="10"/>
      <c r="F739" s="10"/>
    </row>
    <row r="740" spans="1:6" x14ac:dyDescent="0.25">
      <c r="A740" s="46"/>
      <c r="C740" s="46"/>
      <c r="D740" s="10"/>
      <c r="E740" s="10"/>
      <c r="F740" s="10"/>
    </row>
    <row r="741" spans="1:6" x14ac:dyDescent="0.25">
      <c r="A741" s="46"/>
      <c r="C741" s="46"/>
      <c r="D741" s="10"/>
      <c r="E741" s="10"/>
      <c r="F741" s="10"/>
    </row>
    <row r="742" spans="1:6" x14ac:dyDescent="0.25">
      <c r="A742" s="46"/>
      <c r="C742" s="46"/>
      <c r="D742" s="10"/>
      <c r="E742" s="10"/>
      <c r="F742" s="10"/>
    </row>
    <row r="743" spans="1:6" x14ac:dyDescent="0.25">
      <c r="A743" s="46"/>
      <c r="C743" s="46"/>
      <c r="D743" s="10"/>
      <c r="E743" s="10"/>
      <c r="F743" s="10"/>
    </row>
    <row r="744" spans="1:6" x14ac:dyDescent="0.25">
      <c r="A744" s="46"/>
      <c r="C744" s="46"/>
      <c r="D744" s="10"/>
      <c r="E744" s="10"/>
      <c r="F744" s="10"/>
    </row>
    <row r="745" spans="1:6" x14ac:dyDescent="0.25">
      <c r="A745" s="46"/>
      <c r="C745" s="46"/>
      <c r="D745" s="10"/>
      <c r="E745" s="10"/>
      <c r="F745" s="10"/>
    </row>
    <row r="746" spans="1:6" x14ac:dyDescent="0.25">
      <c r="A746" s="46"/>
      <c r="C746" s="46"/>
      <c r="D746" s="10"/>
      <c r="E746" s="10"/>
      <c r="F746" s="10"/>
    </row>
    <row r="747" spans="1:6" x14ac:dyDescent="0.25">
      <c r="A747" s="46"/>
      <c r="C747" s="46"/>
      <c r="D747" s="10"/>
      <c r="E747" s="10"/>
      <c r="F747" s="10"/>
    </row>
    <row r="748" spans="1:6" x14ac:dyDescent="0.25">
      <c r="A748" s="46"/>
      <c r="C748" s="46"/>
      <c r="D748" s="10"/>
      <c r="E748" s="10"/>
      <c r="F748" s="10"/>
    </row>
    <row r="749" spans="1:6" x14ac:dyDescent="0.25">
      <c r="A749" s="46"/>
      <c r="C749" s="46"/>
      <c r="D749" s="10"/>
      <c r="E749" s="10"/>
      <c r="F749" s="10"/>
    </row>
    <row r="750" spans="1:6" x14ac:dyDescent="0.25">
      <c r="A750" s="46"/>
      <c r="C750" s="46"/>
      <c r="D750" s="10"/>
      <c r="E750" s="10"/>
      <c r="F750" s="10"/>
    </row>
    <row r="751" spans="1:6" x14ac:dyDescent="0.25">
      <c r="A751" s="46"/>
      <c r="C751" s="46"/>
      <c r="D751" s="10"/>
      <c r="E751" s="10"/>
      <c r="F751" s="10"/>
    </row>
    <row r="752" spans="1:6" x14ac:dyDescent="0.25">
      <c r="A752" s="46"/>
      <c r="C752" s="46"/>
      <c r="D752" s="10"/>
      <c r="E752" s="10"/>
      <c r="F752" s="10"/>
    </row>
    <row r="753" spans="1:6" x14ac:dyDescent="0.25">
      <c r="A753" s="46"/>
      <c r="C753" s="46"/>
      <c r="D753" s="10"/>
      <c r="E753" s="10"/>
      <c r="F753" s="10"/>
    </row>
    <row r="754" spans="1:6" x14ac:dyDescent="0.25">
      <c r="A754" s="46"/>
      <c r="C754" s="46"/>
      <c r="D754" s="10"/>
      <c r="E754" s="10"/>
      <c r="F754" s="10"/>
    </row>
    <row r="755" spans="1:6" x14ac:dyDescent="0.25">
      <c r="A755" s="46"/>
      <c r="C755" s="46"/>
      <c r="D755" s="10"/>
      <c r="E755" s="10"/>
      <c r="F755" s="10"/>
    </row>
    <row r="756" spans="1:6" x14ac:dyDescent="0.25">
      <c r="A756" s="46"/>
      <c r="C756" s="46"/>
      <c r="D756" s="10"/>
      <c r="E756" s="10"/>
      <c r="F756" s="10"/>
    </row>
    <row r="757" spans="1:6" x14ac:dyDescent="0.25">
      <c r="A757" s="46"/>
      <c r="C757" s="46"/>
      <c r="D757" s="10"/>
      <c r="E757" s="10"/>
      <c r="F757" s="10"/>
    </row>
    <row r="758" spans="1:6" x14ac:dyDescent="0.25">
      <c r="A758" s="46"/>
      <c r="C758" s="46"/>
      <c r="D758" s="10"/>
      <c r="E758" s="10"/>
      <c r="F758" s="10"/>
    </row>
    <row r="759" spans="1:6" x14ac:dyDescent="0.25">
      <c r="A759" s="46"/>
      <c r="C759" s="46"/>
      <c r="D759" s="10"/>
      <c r="E759" s="10"/>
      <c r="F759" s="10"/>
    </row>
    <row r="760" spans="1:6" x14ac:dyDescent="0.25">
      <c r="A760" s="46"/>
      <c r="C760" s="46"/>
      <c r="D760" s="10"/>
      <c r="E760" s="10"/>
      <c r="F760" s="10"/>
    </row>
    <row r="761" spans="1:6" x14ac:dyDescent="0.25">
      <c r="A761" s="46"/>
      <c r="C761" s="46"/>
      <c r="D761" s="10"/>
      <c r="E761" s="10"/>
      <c r="F761" s="10"/>
    </row>
    <row r="762" spans="1:6" x14ac:dyDescent="0.25">
      <c r="A762" s="46"/>
      <c r="C762" s="46"/>
      <c r="D762" s="10"/>
      <c r="E762" s="10"/>
      <c r="F762" s="10"/>
    </row>
    <row r="763" spans="1:6" x14ac:dyDescent="0.25">
      <c r="A763" s="46"/>
      <c r="C763" s="46"/>
      <c r="D763" s="10"/>
      <c r="E763" s="10"/>
      <c r="F763" s="10"/>
    </row>
    <row r="764" spans="1:6" x14ac:dyDescent="0.25">
      <c r="A764" s="46"/>
      <c r="C764" s="46"/>
      <c r="D764" s="10"/>
      <c r="E764" s="10"/>
      <c r="F764" s="10"/>
    </row>
    <row r="765" spans="1:6" x14ac:dyDescent="0.25">
      <c r="A765" s="46"/>
      <c r="C765" s="46"/>
      <c r="D765" s="10"/>
      <c r="E765" s="10"/>
      <c r="F765" s="10"/>
    </row>
    <row r="766" spans="1:6" x14ac:dyDescent="0.25">
      <c r="A766" s="46"/>
      <c r="C766" s="46"/>
      <c r="D766" s="10"/>
      <c r="E766" s="10"/>
      <c r="F766" s="10"/>
    </row>
    <row r="767" spans="1:6" x14ac:dyDescent="0.25">
      <c r="A767" s="46"/>
      <c r="C767" s="46"/>
      <c r="D767" s="10"/>
      <c r="E767" s="10"/>
      <c r="F767" s="10"/>
    </row>
    <row r="768" spans="1:6" x14ac:dyDescent="0.25">
      <c r="A768" s="46"/>
      <c r="C768" s="46"/>
      <c r="D768" s="10"/>
      <c r="E768" s="10"/>
      <c r="F768" s="10"/>
    </row>
    <row r="769" spans="1:6" x14ac:dyDescent="0.25">
      <c r="A769" s="46"/>
      <c r="C769" s="46"/>
      <c r="D769" s="10"/>
      <c r="E769" s="10"/>
      <c r="F769" s="10"/>
    </row>
    <row r="770" spans="1:6" x14ac:dyDescent="0.25">
      <c r="A770" s="46"/>
      <c r="C770" s="46"/>
      <c r="D770" s="10"/>
      <c r="E770" s="10"/>
      <c r="F770" s="10"/>
    </row>
    <row r="771" spans="1:6" x14ac:dyDescent="0.25">
      <c r="A771" s="46"/>
      <c r="C771" s="46"/>
      <c r="D771" s="10"/>
      <c r="E771" s="10"/>
      <c r="F771" s="10"/>
    </row>
    <row r="772" spans="1:6" x14ac:dyDescent="0.25">
      <c r="A772" s="46"/>
      <c r="C772" s="46"/>
      <c r="D772" s="10"/>
      <c r="E772" s="10"/>
      <c r="F772" s="10"/>
    </row>
    <row r="773" spans="1:6" x14ac:dyDescent="0.25">
      <c r="A773" s="46"/>
      <c r="C773" s="46"/>
      <c r="D773" s="10"/>
      <c r="E773" s="10"/>
      <c r="F773" s="10"/>
    </row>
    <row r="774" spans="1:6" x14ac:dyDescent="0.25">
      <c r="A774" s="46"/>
      <c r="C774" s="46"/>
      <c r="D774" s="10"/>
      <c r="E774" s="10"/>
      <c r="F774" s="10"/>
    </row>
    <row r="775" spans="1:6" x14ac:dyDescent="0.25">
      <c r="A775" s="46"/>
      <c r="C775" s="46"/>
      <c r="D775" s="10"/>
      <c r="E775" s="10"/>
      <c r="F775" s="10"/>
    </row>
    <row r="776" spans="1:6" x14ac:dyDescent="0.25">
      <c r="A776" s="46"/>
      <c r="C776" s="46"/>
      <c r="D776" s="10"/>
      <c r="E776" s="10"/>
      <c r="F776" s="10"/>
    </row>
    <row r="777" spans="1:6" x14ac:dyDescent="0.25">
      <c r="A777" s="46"/>
      <c r="C777" s="46"/>
      <c r="D777" s="10"/>
      <c r="E777" s="10"/>
      <c r="F777" s="10"/>
    </row>
    <row r="778" spans="1:6" x14ac:dyDescent="0.25">
      <c r="A778" s="46"/>
      <c r="C778" s="46"/>
      <c r="D778" s="10"/>
      <c r="E778" s="10"/>
      <c r="F778" s="10"/>
    </row>
    <row r="779" spans="1:6" x14ac:dyDescent="0.25">
      <c r="A779" s="46"/>
      <c r="C779" s="46"/>
      <c r="D779" s="10"/>
      <c r="E779" s="10"/>
      <c r="F779" s="10"/>
    </row>
    <row r="780" spans="1:6" x14ac:dyDescent="0.25">
      <c r="A780" s="46"/>
      <c r="C780" s="46"/>
      <c r="D780" s="10"/>
      <c r="E780" s="10"/>
      <c r="F780" s="10"/>
    </row>
    <row r="781" spans="1:6" x14ac:dyDescent="0.25">
      <c r="A781" s="46"/>
      <c r="C781" s="46"/>
      <c r="D781" s="10"/>
      <c r="E781" s="10"/>
      <c r="F781" s="10"/>
    </row>
    <row r="782" spans="1:6" x14ac:dyDescent="0.25">
      <c r="A782" s="46"/>
      <c r="C782" s="46"/>
      <c r="D782" s="10"/>
      <c r="E782" s="10"/>
      <c r="F782" s="10"/>
    </row>
    <row r="783" spans="1:6" x14ac:dyDescent="0.25">
      <c r="A783" s="46"/>
      <c r="C783" s="46"/>
      <c r="D783" s="10"/>
      <c r="E783" s="10"/>
      <c r="F783" s="10"/>
    </row>
    <row r="784" spans="1:6" x14ac:dyDescent="0.25">
      <c r="A784" s="46"/>
      <c r="C784" s="46"/>
      <c r="D784" s="10"/>
      <c r="E784" s="10"/>
      <c r="F784" s="10"/>
    </row>
    <row r="785" spans="1:6" x14ac:dyDescent="0.25">
      <c r="A785" s="46"/>
      <c r="C785" s="46"/>
      <c r="D785" s="10"/>
      <c r="E785" s="10"/>
      <c r="F785" s="10"/>
    </row>
    <row r="786" spans="1:6" x14ac:dyDescent="0.25">
      <c r="A786" s="46"/>
      <c r="C786" s="46"/>
      <c r="D786" s="10"/>
      <c r="E786" s="10"/>
      <c r="F786" s="10"/>
    </row>
    <row r="787" spans="1:6" x14ac:dyDescent="0.25">
      <c r="A787" s="46"/>
      <c r="C787" s="46"/>
      <c r="D787" s="10"/>
      <c r="E787" s="10"/>
      <c r="F787" s="10"/>
    </row>
    <row r="788" spans="1:6" x14ac:dyDescent="0.25">
      <c r="A788" s="46"/>
      <c r="C788" s="46"/>
      <c r="D788" s="10"/>
      <c r="E788" s="10"/>
      <c r="F788" s="10"/>
    </row>
    <row r="789" spans="1:6" x14ac:dyDescent="0.25">
      <c r="A789" s="46"/>
      <c r="C789" s="46"/>
      <c r="D789" s="10"/>
      <c r="E789" s="10"/>
      <c r="F789" s="10"/>
    </row>
    <row r="790" spans="1:6" x14ac:dyDescent="0.25">
      <c r="A790" s="46"/>
      <c r="C790" s="46"/>
      <c r="D790" s="10"/>
      <c r="E790" s="10"/>
      <c r="F790" s="10"/>
    </row>
    <row r="791" spans="1:6" x14ac:dyDescent="0.25">
      <c r="A791" s="46"/>
      <c r="C791" s="46"/>
      <c r="D791" s="10"/>
      <c r="E791" s="10"/>
      <c r="F791" s="10"/>
    </row>
    <row r="792" spans="1:6" x14ac:dyDescent="0.25">
      <c r="A792" s="46"/>
      <c r="C792" s="46"/>
      <c r="D792" s="10"/>
      <c r="E792" s="10"/>
      <c r="F792" s="10"/>
    </row>
    <row r="793" spans="1:6" x14ac:dyDescent="0.25">
      <c r="A793" s="46"/>
      <c r="C793" s="46"/>
      <c r="D793" s="10"/>
      <c r="E793" s="10"/>
      <c r="F793" s="10"/>
    </row>
    <row r="794" spans="1:6" x14ac:dyDescent="0.25">
      <c r="A794" s="46"/>
      <c r="C794" s="46"/>
      <c r="D794" s="10"/>
      <c r="E794" s="10"/>
      <c r="F794" s="10"/>
    </row>
    <row r="795" spans="1:6" x14ac:dyDescent="0.25">
      <c r="A795" s="46"/>
      <c r="C795" s="46"/>
      <c r="D795" s="10"/>
      <c r="E795" s="10"/>
      <c r="F795" s="10"/>
    </row>
    <row r="796" spans="1:6" x14ac:dyDescent="0.25">
      <c r="A796" s="46"/>
      <c r="C796" s="46"/>
      <c r="D796" s="10"/>
      <c r="E796" s="10"/>
      <c r="F796" s="10"/>
    </row>
    <row r="797" spans="1:6" x14ac:dyDescent="0.25">
      <c r="A797" s="46"/>
      <c r="C797" s="46"/>
      <c r="D797" s="10"/>
      <c r="E797" s="10"/>
      <c r="F797" s="10"/>
    </row>
    <row r="798" spans="1:6" x14ac:dyDescent="0.25">
      <c r="A798" s="46"/>
      <c r="C798" s="46"/>
      <c r="D798" s="10"/>
      <c r="E798" s="10"/>
      <c r="F798" s="10"/>
    </row>
    <row r="799" spans="1:6" x14ac:dyDescent="0.25">
      <c r="A799" s="46"/>
      <c r="C799" s="46"/>
      <c r="D799" s="10"/>
      <c r="E799" s="10"/>
      <c r="F799" s="10"/>
    </row>
    <row r="800" spans="1:6" x14ac:dyDescent="0.25">
      <c r="A800" s="46"/>
      <c r="C800" s="46"/>
      <c r="D800" s="10"/>
      <c r="E800" s="10"/>
      <c r="F800" s="10"/>
    </row>
    <row r="801" spans="1:6" x14ac:dyDescent="0.25">
      <c r="A801" s="46"/>
      <c r="C801" s="46"/>
      <c r="D801" s="10"/>
      <c r="E801" s="10"/>
      <c r="F801" s="10"/>
    </row>
    <row r="802" spans="1:6" x14ac:dyDescent="0.25">
      <c r="A802" s="46"/>
      <c r="C802" s="46"/>
      <c r="D802" s="10"/>
      <c r="E802" s="10"/>
      <c r="F802" s="10"/>
    </row>
    <row r="803" spans="1:6" x14ac:dyDescent="0.25">
      <c r="A803" s="46"/>
      <c r="C803" s="46"/>
      <c r="D803" s="10"/>
      <c r="E803" s="10"/>
      <c r="F803" s="10"/>
    </row>
    <row r="804" spans="1:6" x14ac:dyDescent="0.25">
      <c r="A804" s="46"/>
      <c r="C804" s="46"/>
      <c r="D804" s="10"/>
      <c r="E804" s="10"/>
      <c r="F804" s="10"/>
    </row>
    <row r="805" spans="1:6" x14ac:dyDescent="0.25">
      <c r="A805" s="46"/>
      <c r="C805" s="46"/>
      <c r="D805" s="10"/>
      <c r="E805" s="10"/>
      <c r="F805" s="10"/>
    </row>
    <row r="806" spans="1:6" x14ac:dyDescent="0.25">
      <c r="A806" s="46"/>
      <c r="C806" s="46"/>
      <c r="D806" s="10"/>
      <c r="E806" s="10"/>
      <c r="F806" s="10"/>
    </row>
    <row r="807" spans="1:6" x14ac:dyDescent="0.25">
      <c r="A807" s="46"/>
      <c r="C807" s="46"/>
      <c r="D807" s="10"/>
      <c r="E807" s="10"/>
      <c r="F807" s="10"/>
    </row>
    <row r="808" spans="1:6" x14ac:dyDescent="0.25">
      <c r="A808" s="46"/>
      <c r="C808" s="46"/>
      <c r="D808" s="10"/>
      <c r="E808" s="10"/>
      <c r="F808" s="10"/>
    </row>
    <row r="809" spans="1:6" x14ac:dyDescent="0.25">
      <c r="A809" s="46"/>
      <c r="C809" s="46"/>
      <c r="D809" s="10"/>
      <c r="E809" s="10"/>
      <c r="F809" s="10"/>
    </row>
    <row r="810" spans="1:6" x14ac:dyDescent="0.25">
      <c r="A810" s="46"/>
      <c r="C810" s="46"/>
      <c r="D810" s="10"/>
      <c r="E810" s="10"/>
      <c r="F810" s="10"/>
    </row>
    <row r="811" spans="1:6" x14ac:dyDescent="0.25">
      <c r="A811" s="46"/>
      <c r="C811" s="46"/>
      <c r="D811" s="10"/>
      <c r="E811" s="10"/>
      <c r="F811" s="10"/>
    </row>
    <row r="812" spans="1:6" x14ac:dyDescent="0.25">
      <c r="A812" s="46"/>
      <c r="C812" s="46"/>
      <c r="D812" s="10"/>
      <c r="E812" s="10"/>
      <c r="F812" s="10"/>
    </row>
    <row r="813" spans="1:6" x14ac:dyDescent="0.25">
      <c r="A813" s="46"/>
      <c r="C813" s="46"/>
      <c r="D813" s="10"/>
      <c r="E813" s="10"/>
      <c r="F813" s="10"/>
    </row>
    <row r="814" spans="1:6" x14ac:dyDescent="0.25">
      <c r="A814" s="46"/>
      <c r="C814" s="46"/>
      <c r="D814" s="10"/>
      <c r="E814" s="10"/>
      <c r="F814" s="10"/>
    </row>
    <row r="815" spans="1:6" x14ac:dyDescent="0.25">
      <c r="A815" s="46"/>
      <c r="C815" s="46"/>
      <c r="D815" s="10"/>
      <c r="E815" s="10"/>
      <c r="F815" s="10"/>
    </row>
    <row r="816" spans="1:6" x14ac:dyDescent="0.25">
      <c r="A816" s="46"/>
      <c r="C816" s="46"/>
      <c r="D816" s="10"/>
      <c r="E816" s="10"/>
      <c r="F816" s="10"/>
    </row>
    <row r="817" spans="1:6" x14ac:dyDescent="0.25">
      <c r="A817" s="46"/>
      <c r="C817" s="46"/>
      <c r="D817" s="10"/>
      <c r="E817" s="10"/>
      <c r="F817" s="10"/>
    </row>
    <row r="818" spans="1:6" x14ac:dyDescent="0.25">
      <c r="A818" s="46"/>
      <c r="C818" s="46"/>
      <c r="D818" s="10"/>
      <c r="E818" s="10"/>
      <c r="F818" s="10"/>
    </row>
    <row r="819" spans="1:6" x14ac:dyDescent="0.25">
      <c r="A819" s="46"/>
      <c r="C819" s="46"/>
      <c r="D819" s="10"/>
      <c r="E819" s="10"/>
      <c r="F819" s="10"/>
    </row>
    <row r="820" spans="1:6" x14ac:dyDescent="0.25">
      <c r="A820" s="46"/>
      <c r="C820" s="46"/>
      <c r="D820" s="10"/>
      <c r="E820" s="10"/>
      <c r="F820" s="10"/>
    </row>
    <row r="821" spans="1:6" x14ac:dyDescent="0.25">
      <c r="A821" s="46"/>
      <c r="C821" s="46"/>
      <c r="D821" s="10"/>
      <c r="E821" s="10"/>
      <c r="F821" s="10"/>
    </row>
    <row r="822" spans="1:6" x14ac:dyDescent="0.25">
      <c r="A822" s="46"/>
      <c r="C822" s="46"/>
      <c r="D822" s="10"/>
      <c r="E822" s="10"/>
      <c r="F822" s="10"/>
    </row>
    <row r="823" spans="1:6" x14ac:dyDescent="0.25">
      <c r="A823" s="46"/>
      <c r="C823" s="46"/>
      <c r="D823" s="10"/>
      <c r="E823" s="10"/>
      <c r="F823" s="10"/>
    </row>
    <row r="824" spans="1:6" x14ac:dyDescent="0.25">
      <c r="A824" s="46"/>
      <c r="C824" s="46"/>
      <c r="D824" s="10"/>
      <c r="E824" s="10"/>
      <c r="F824" s="10"/>
    </row>
    <row r="825" spans="1:6" x14ac:dyDescent="0.25">
      <c r="A825" s="46"/>
      <c r="C825" s="46"/>
      <c r="D825" s="10"/>
      <c r="E825" s="10"/>
      <c r="F825" s="10"/>
    </row>
    <row r="826" spans="1:6" x14ac:dyDescent="0.25">
      <c r="A826" s="46"/>
      <c r="C826" s="46"/>
      <c r="D826" s="10"/>
      <c r="E826" s="10"/>
      <c r="F826" s="10"/>
    </row>
    <row r="827" spans="1:6" x14ac:dyDescent="0.25">
      <c r="A827" s="46"/>
      <c r="C827" s="46"/>
      <c r="D827" s="10"/>
      <c r="E827" s="10"/>
      <c r="F827" s="10"/>
    </row>
    <row r="828" spans="1:6" x14ac:dyDescent="0.25">
      <c r="A828" s="46"/>
      <c r="C828" s="46"/>
      <c r="D828" s="10"/>
      <c r="E828" s="10"/>
      <c r="F828" s="10"/>
    </row>
    <row r="829" spans="1:6" x14ac:dyDescent="0.25">
      <c r="A829" s="46"/>
      <c r="C829" s="46"/>
      <c r="D829" s="10"/>
      <c r="E829" s="10"/>
      <c r="F829" s="10"/>
    </row>
    <row r="830" spans="1:6" x14ac:dyDescent="0.25">
      <c r="A830" s="46"/>
      <c r="C830" s="46"/>
      <c r="D830" s="10"/>
      <c r="E830" s="10"/>
      <c r="F830" s="10"/>
    </row>
    <row r="831" spans="1:6" x14ac:dyDescent="0.25">
      <c r="A831" s="46"/>
      <c r="C831" s="46"/>
      <c r="D831" s="10"/>
      <c r="E831" s="10"/>
      <c r="F831" s="10"/>
    </row>
    <row r="832" spans="1:6" x14ac:dyDescent="0.25">
      <c r="A832" s="46"/>
      <c r="C832" s="46"/>
      <c r="D832" s="10"/>
      <c r="E832" s="10"/>
      <c r="F832" s="10"/>
    </row>
    <row r="833" spans="1:6" x14ac:dyDescent="0.25">
      <c r="A833" s="46"/>
      <c r="C833" s="46"/>
      <c r="D833" s="10"/>
      <c r="E833" s="10"/>
      <c r="F833" s="10"/>
    </row>
    <row r="834" spans="1:6" x14ac:dyDescent="0.25">
      <c r="A834" s="46"/>
      <c r="C834" s="46"/>
      <c r="D834" s="10"/>
      <c r="E834" s="10"/>
      <c r="F834" s="10"/>
    </row>
    <row r="835" spans="1:6" x14ac:dyDescent="0.25">
      <c r="A835" s="46"/>
      <c r="C835" s="46"/>
      <c r="D835" s="10"/>
      <c r="E835" s="10"/>
      <c r="F835" s="10"/>
    </row>
    <row r="836" spans="1:6" x14ac:dyDescent="0.25">
      <c r="A836" s="46"/>
      <c r="C836" s="46"/>
      <c r="D836" s="10"/>
      <c r="E836" s="10"/>
      <c r="F836" s="10"/>
    </row>
    <row r="837" spans="1:6" x14ac:dyDescent="0.25">
      <c r="A837" s="46"/>
      <c r="C837" s="46"/>
      <c r="D837" s="10"/>
      <c r="E837" s="10"/>
      <c r="F837" s="10"/>
    </row>
    <row r="838" spans="1:6" x14ac:dyDescent="0.25">
      <c r="A838" s="46"/>
      <c r="C838" s="46"/>
      <c r="D838" s="10"/>
      <c r="E838" s="10"/>
      <c r="F838" s="10"/>
    </row>
    <row r="839" spans="1:6" x14ac:dyDescent="0.25">
      <c r="A839" s="46"/>
      <c r="C839" s="46"/>
      <c r="D839" s="10"/>
      <c r="E839" s="10"/>
      <c r="F839" s="10"/>
    </row>
    <row r="840" spans="1:6" x14ac:dyDescent="0.25">
      <c r="A840" s="46"/>
      <c r="C840" s="46"/>
      <c r="D840" s="10"/>
      <c r="E840" s="10"/>
      <c r="F840" s="10"/>
    </row>
    <row r="841" spans="1:6" x14ac:dyDescent="0.25">
      <c r="A841" s="46"/>
      <c r="C841" s="46"/>
      <c r="D841" s="10"/>
      <c r="E841" s="10"/>
      <c r="F841" s="10"/>
    </row>
    <row r="842" spans="1:6" x14ac:dyDescent="0.25">
      <c r="A842" s="46"/>
      <c r="C842" s="46"/>
      <c r="D842" s="10"/>
      <c r="E842" s="10"/>
      <c r="F842" s="10"/>
    </row>
    <row r="843" spans="1:6" x14ac:dyDescent="0.25">
      <c r="A843" s="46"/>
      <c r="C843" s="46"/>
      <c r="D843" s="10"/>
      <c r="E843" s="10"/>
      <c r="F843" s="10"/>
    </row>
    <row r="844" spans="1:6" x14ac:dyDescent="0.25">
      <c r="A844" s="46"/>
      <c r="C844" s="46"/>
      <c r="D844" s="10"/>
      <c r="E844" s="10"/>
      <c r="F844" s="10"/>
    </row>
    <row r="845" spans="1:6" x14ac:dyDescent="0.25">
      <c r="A845" s="46"/>
      <c r="C845" s="46"/>
      <c r="D845" s="10"/>
      <c r="E845" s="10"/>
      <c r="F845" s="10"/>
    </row>
    <row r="846" spans="1:6" x14ac:dyDescent="0.25">
      <c r="A846" s="46"/>
      <c r="C846" s="46"/>
      <c r="D846" s="10"/>
      <c r="E846" s="10"/>
      <c r="F846" s="10"/>
    </row>
    <row r="847" spans="1:6" x14ac:dyDescent="0.25">
      <c r="A847" s="46"/>
      <c r="C847" s="46"/>
      <c r="D847" s="10"/>
      <c r="E847" s="10"/>
      <c r="F847" s="10"/>
    </row>
    <row r="848" spans="1:6" x14ac:dyDescent="0.25">
      <c r="A848" s="46"/>
      <c r="C848" s="46"/>
      <c r="D848" s="10"/>
      <c r="E848" s="10"/>
      <c r="F848" s="10"/>
    </row>
    <row r="849" spans="1:6" x14ac:dyDescent="0.25">
      <c r="A849" s="46"/>
      <c r="C849" s="46"/>
      <c r="D849" s="10"/>
      <c r="E849" s="10"/>
      <c r="F849" s="10"/>
    </row>
    <row r="850" spans="1:6" x14ac:dyDescent="0.25">
      <c r="A850" s="46"/>
      <c r="C850" s="46"/>
      <c r="D850" s="10"/>
      <c r="E850" s="10"/>
      <c r="F850" s="10"/>
    </row>
    <row r="851" spans="1:6" x14ac:dyDescent="0.25">
      <c r="A851" s="46"/>
      <c r="C851" s="46"/>
      <c r="D851" s="10"/>
      <c r="E851" s="10"/>
      <c r="F851" s="10"/>
    </row>
    <row r="852" spans="1:6" x14ac:dyDescent="0.25">
      <c r="A852" s="46"/>
      <c r="C852" s="46"/>
      <c r="D852" s="10"/>
      <c r="E852" s="10"/>
      <c r="F852" s="10"/>
    </row>
    <row r="853" spans="1:6" x14ac:dyDescent="0.25">
      <c r="A853" s="46"/>
      <c r="C853" s="46"/>
      <c r="D853" s="10"/>
      <c r="E853" s="10"/>
      <c r="F853" s="10"/>
    </row>
    <row r="854" spans="1:6" x14ac:dyDescent="0.25">
      <c r="A854" s="46"/>
      <c r="C854" s="46"/>
      <c r="D854" s="10"/>
      <c r="E854" s="10"/>
      <c r="F854" s="10"/>
    </row>
    <row r="855" spans="1:6" x14ac:dyDescent="0.25">
      <c r="A855" s="46"/>
      <c r="C855" s="46"/>
      <c r="D855" s="10"/>
      <c r="E855" s="10"/>
      <c r="F855" s="10"/>
    </row>
    <row r="856" spans="1:6" x14ac:dyDescent="0.25">
      <c r="A856" s="46"/>
      <c r="C856" s="46"/>
      <c r="D856" s="10"/>
      <c r="E856" s="10"/>
      <c r="F856" s="10"/>
    </row>
    <row r="857" spans="1:6" x14ac:dyDescent="0.25">
      <c r="A857" s="46"/>
      <c r="C857" s="46"/>
      <c r="D857" s="10"/>
      <c r="E857" s="10"/>
      <c r="F857" s="10"/>
    </row>
    <row r="858" spans="1:6" x14ac:dyDescent="0.25">
      <c r="A858" s="46"/>
      <c r="C858" s="46"/>
      <c r="D858" s="10"/>
      <c r="E858" s="10"/>
      <c r="F858" s="10"/>
    </row>
    <row r="859" spans="1:6" x14ac:dyDescent="0.25">
      <c r="A859" s="46"/>
      <c r="C859" s="46"/>
      <c r="D859" s="10"/>
      <c r="E859" s="10"/>
      <c r="F859" s="10"/>
    </row>
    <row r="860" spans="1:6" x14ac:dyDescent="0.25">
      <c r="A860" s="46"/>
      <c r="C860" s="46"/>
      <c r="D860" s="10"/>
      <c r="E860" s="10"/>
      <c r="F860" s="10"/>
    </row>
    <row r="861" spans="1:6" x14ac:dyDescent="0.25">
      <c r="A861" s="46"/>
      <c r="C861" s="46"/>
      <c r="D861" s="10"/>
      <c r="E861" s="10"/>
      <c r="F861" s="10"/>
    </row>
    <row r="862" spans="1:6" x14ac:dyDescent="0.25">
      <c r="A862" s="46"/>
      <c r="C862" s="46"/>
      <c r="D862" s="10"/>
      <c r="E862" s="10"/>
      <c r="F862" s="10"/>
    </row>
    <row r="863" spans="1:6" x14ac:dyDescent="0.25">
      <c r="A863" s="46"/>
      <c r="C863" s="46"/>
      <c r="D863" s="10"/>
      <c r="E863" s="10"/>
      <c r="F863" s="10"/>
    </row>
    <row r="864" spans="1:6" x14ac:dyDescent="0.25">
      <c r="A864" s="46"/>
      <c r="C864" s="46"/>
      <c r="D864" s="10"/>
      <c r="E864" s="10"/>
      <c r="F864" s="10"/>
    </row>
    <row r="865" spans="1:6" x14ac:dyDescent="0.25">
      <c r="A865" s="46"/>
      <c r="C865" s="46"/>
      <c r="D865" s="10"/>
      <c r="E865" s="10"/>
      <c r="F865" s="10"/>
    </row>
    <row r="866" spans="1:6" x14ac:dyDescent="0.25">
      <c r="A866" s="46"/>
      <c r="C866" s="46"/>
      <c r="D866" s="10"/>
      <c r="E866" s="10"/>
      <c r="F866" s="10"/>
    </row>
    <row r="867" spans="1:6" x14ac:dyDescent="0.25">
      <c r="A867" s="46"/>
      <c r="C867" s="46"/>
      <c r="D867" s="10"/>
      <c r="E867" s="10"/>
      <c r="F867" s="10"/>
    </row>
    <row r="868" spans="1:6" x14ac:dyDescent="0.25">
      <c r="A868" s="46"/>
      <c r="C868" s="46"/>
      <c r="D868" s="10"/>
      <c r="E868" s="10"/>
      <c r="F868" s="10"/>
    </row>
    <row r="869" spans="1:6" x14ac:dyDescent="0.25">
      <c r="A869" s="46"/>
      <c r="C869" s="46"/>
      <c r="D869" s="10"/>
      <c r="E869" s="10"/>
      <c r="F869" s="10"/>
    </row>
    <row r="870" spans="1:6" x14ac:dyDescent="0.25">
      <c r="A870" s="46"/>
      <c r="C870" s="46"/>
      <c r="D870" s="10"/>
      <c r="E870" s="10"/>
      <c r="F870" s="10"/>
    </row>
    <row r="871" spans="1:6" x14ac:dyDescent="0.25">
      <c r="A871" s="46"/>
      <c r="C871" s="46"/>
      <c r="D871" s="10"/>
      <c r="E871" s="10"/>
      <c r="F871" s="10"/>
    </row>
    <row r="872" spans="1:6" x14ac:dyDescent="0.25">
      <c r="A872" s="46"/>
      <c r="C872" s="46"/>
      <c r="D872" s="10"/>
      <c r="E872" s="10"/>
      <c r="F872" s="10"/>
    </row>
    <row r="873" spans="1:6" x14ac:dyDescent="0.25">
      <c r="A873" s="46"/>
      <c r="C873" s="46"/>
      <c r="D873" s="10"/>
      <c r="E873" s="10"/>
      <c r="F873" s="10"/>
    </row>
    <row r="874" spans="1:6" x14ac:dyDescent="0.25">
      <c r="A874" s="46"/>
      <c r="C874" s="46"/>
      <c r="D874" s="10"/>
      <c r="E874" s="10"/>
      <c r="F874" s="10"/>
    </row>
    <row r="875" spans="1:6" x14ac:dyDescent="0.25">
      <c r="A875" s="46"/>
      <c r="C875" s="46"/>
      <c r="D875" s="10"/>
      <c r="E875" s="10"/>
      <c r="F875" s="10"/>
    </row>
    <row r="876" spans="1:6" x14ac:dyDescent="0.25">
      <c r="A876" s="46"/>
      <c r="C876" s="46"/>
      <c r="D876" s="10"/>
      <c r="E876" s="10"/>
      <c r="F876" s="10"/>
    </row>
    <row r="877" spans="1:6" x14ac:dyDescent="0.25">
      <c r="A877" s="46"/>
      <c r="C877" s="46"/>
      <c r="D877" s="10"/>
      <c r="E877" s="10"/>
      <c r="F877" s="10"/>
    </row>
    <row r="878" spans="1:6" x14ac:dyDescent="0.25">
      <c r="A878" s="46"/>
      <c r="C878" s="46"/>
      <c r="D878" s="10"/>
      <c r="E878" s="10"/>
      <c r="F878" s="10"/>
    </row>
    <row r="879" spans="1:6" x14ac:dyDescent="0.25">
      <c r="A879" s="46"/>
      <c r="C879" s="46"/>
      <c r="D879" s="10"/>
      <c r="E879" s="10"/>
      <c r="F879" s="10"/>
    </row>
    <row r="880" spans="1:6" x14ac:dyDescent="0.25">
      <c r="A880" s="46"/>
      <c r="C880" s="46"/>
      <c r="D880" s="10"/>
      <c r="E880" s="10"/>
      <c r="F880" s="10"/>
    </row>
    <row r="881" spans="1:6" x14ac:dyDescent="0.25">
      <c r="A881" s="46"/>
      <c r="C881" s="46"/>
      <c r="D881" s="10"/>
      <c r="E881" s="10"/>
      <c r="F881" s="10"/>
    </row>
    <row r="882" spans="1:6" x14ac:dyDescent="0.25">
      <c r="A882" s="46"/>
      <c r="C882" s="46"/>
      <c r="D882" s="10"/>
      <c r="E882" s="10"/>
      <c r="F882" s="10"/>
    </row>
    <row r="883" spans="1:6" x14ac:dyDescent="0.25">
      <c r="A883" s="46"/>
      <c r="C883" s="46"/>
      <c r="D883" s="10"/>
      <c r="E883" s="10"/>
      <c r="F883" s="10"/>
    </row>
    <row r="884" spans="1:6" x14ac:dyDescent="0.25">
      <c r="A884" s="46"/>
      <c r="C884" s="46"/>
      <c r="D884" s="10"/>
      <c r="E884" s="10"/>
      <c r="F884" s="10"/>
    </row>
    <row r="885" spans="1:6" x14ac:dyDescent="0.25">
      <c r="A885" s="46"/>
      <c r="C885" s="46"/>
      <c r="D885" s="10"/>
      <c r="E885" s="10"/>
      <c r="F885" s="10"/>
    </row>
    <row r="886" spans="1:6" x14ac:dyDescent="0.25">
      <c r="A886" s="46"/>
      <c r="C886" s="46"/>
      <c r="D886" s="10"/>
      <c r="E886" s="10"/>
      <c r="F886" s="10"/>
    </row>
    <row r="887" spans="1:6" x14ac:dyDescent="0.25">
      <c r="A887" s="46"/>
      <c r="C887" s="46"/>
      <c r="D887" s="10"/>
      <c r="E887" s="10"/>
      <c r="F887" s="10"/>
    </row>
    <row r="888" spans="1:6" x14ac:dyDescent="0.25">
      <c r="A888" s="46"/>
      <c r="C888" s="46"/>
      <c r="D888" s="10"/>
      <c r="E888" s="10"/>
      <c r="F888" s="10"/>
    </row>
    <row r="889" spans="1:6" x14ac:dyDescent="0.25">
      <c r="A889" s="46"/>
      <c r="C889" s="46"/>
      <c r="D889" s="10"/>
      <c r="E889" s="10"/>
      <c r="F889" s="10"/>
    </row>
    <row r="890" spans="1:6" x14ac:dyDescent="0.25">
      <c r="A890" s="46"/>
      <c r="C890" s="46"/>
      <c r="D890" s="10"/>
      <c r="E890" s="10"/>
      <c r="F890" s="10"/>
    </row>
    <row r="891" spans="1:6" x14ac:dyDescent="0.25">
      <c r="A891" s="46"/>
      <c r="C891" s="46"/>
      <c r="D891" s="10"/>
      <c r="E891" s="10"/>
      <c r="F891" s="10"/>
    </row>
    <row r="892" spans="1:6" x14ac:dyDescent="0.25">
      <c r="A892" s="46"/>
      <c r="C892" s="46"/>
      <c r="D892" s="10"/>
      <c r="E892" s="10"/>
      <c r="F892" s="10"/>
    </row>
    <row r="893" spans="1:6" x14ac:dyDescent="0.25">
      <c r="A893" s="46"/>
      <c r="C893" s="46"/>
      <c r="D893" s="10"/>
      <c r="E893" s="10"/>
      <c r="F893" s="10"/>
    </row>
    <row r="894" spans="1:6" x14ac:dyDescent="0.25">
      <c r="A894" s="46"/>
      <c r="C894" s="46"/>
      <c r="D894" s="10"/>
      <c r="E894" s="10"/>
      <c r="F894" s="10"/>
    </row>
    <row r="895" spans="1:6" x14ac:dyDescent="0.25">
      <c r="A895" s="46"/>
      <c r="C895" s="46"/>
      <c r="D895" s="10"/>
      <c r="E895" s="10"/>
      <c r="F895" s="10"/>
    </row>
    <row r="896" spans="1:6" x14ac:dyDescent="0.25">
      <c r="A896" s="46"/>
      <c r="C896" s="46"/>
      <c r="D896" s="10"/>
      <c r="E896" s="10"/>
      <c r="F896" s="10"/>
    </row>
    <row r="897" spans="1:6" x14ac:dyDescent="0.25">
      <c r="A897" s="46"/>
      <c r="C897" s="46"/>
      <c r="D897" s="10"/>
      <c r="E897" s="10"/>
      <c r="F897" s="10"/>
    </row>
    <row r="898" spans="1:6" x14ac:dyDescent="0.25">
      <c r="A898" s="46"/>
      <c r="C898" s="46"/>
      <c r="D898" s="10"/>
      <c r="E898" s="10"/>
      <c r="F898" s="10"/>
    </row>
    <row r="899" spans="1:6" x14ac:dyDescent="0.25">
      <c r="A899" s="46"/>
      <c r="C899" s="46"/>
      <c r="D899" s="10"/>
      <c r="E899" s="10"/>
      <c r="F899" s="10"/>
    </row>
    <row r="900" spans="1:6" x14ac:dyDescent="0.25">
      <c r="A900" s="46"/>
      <c r="C900" s="46"/>
      <c r="D900" s="10"/>
      <c r="E900" s="10"/>
      <c r="F900" s="10"/>
    </row>
    <row r="901" spans="1:6" x14ac:dyDescent="0.25">
      <c r="A901" s="46"/>
      <c r="C901" s="46"/>
      <c r="D901" s="10"/>
      <c r="E901" s="10"/>
      <c r="F901" s="10"/>
    </row>
    <row r="902" spans="1:6" x14ac:dyDescent="0.25">
      <c r="A902" s="46"/>
      <c r="C902" s="46"/>
      <c r="D902" s="10"/>
      <c r="E902" s="10"/>
      <c r="F902" s="10"/>
    </row>
    <row r="903" spans="1:6" x14ac:dyDescent="0.25">
      <c r="A903" s="46"/>
      <c r="C903" s="46"/>
      <c r="D903" s="10"/>
      <c r="E903" s="10"/>
      <c r="F903" s="10"/>
    </row>
    <row r="904" spans="1:6" x14ac:dyDescent="0.25">
      <c r="A904" s="46"/>
      <c r="C904" s="46"/>
      <c r="D904" s="10"/>
      <c r="E904" s="10"/>
      <c r="F904" s="10"/>
    </row>
    <row r="905" spans="1:6" x14ac:dyDescent="0.25">
      <c r="A905" s="46"/>
      <c r="C905" s="46"/>
      <c r="D905" s="10"/>
      <c r="E905" s="10"/>
      <c r="F905" s="10"/>
    </row>
    <row r="906" spans="1:6" x14ac:dyDescent="0.25">
      <c r="A906" s="46"/>
      <c r="C906" s="46"/>
      <c r="D906" s="10"/>
      <c r="E906" s="10"/>
      <c r="F906" s="10"/>
    </row>
    <row r="907" spans="1:6" x14ac:dyDescent="0.25">
      <c r="A907" s="46"/>
      <c r="C907" s="46"/>
      <c r="D907" s="10"/>
      <c r="E907" s="10"/>
      <c r="F907" s="10"/>
    </row>
    <row r="908" spans="1:6" x14ac:dyDescent="0.25">
      <c r="A908" s="46"/>
      <c r="C908" s="46"/>
      <c r="D908" s="10"/>
      <c r="E908" s="10"/>
      <c r="F908" s="10"/>
    </row>
    <row r="909" spans="1:6" x14ac:dyDescent="0.25">
      <c r="A909" s="46"/>
      <c r="C909" s="46"/>
      <c r="D909" s="10"/>
      <c r="E909" s="10"/>
      <c r="F909" s="10"/>
    </row>
    <row r="910" spans="1:6" x14ac:dyDescent="0.25">
      <c r="A910" s="46"/>
      <c r="C910" s="46"/>
      <c r="D910" s="10"/>
      <c r="E910" s="10"/>
      <c r="F910" s="10"/>
    </row>
    <row r="911" spans="1:6" x14ac:dyDescent="0.25">
      <c r="A911" s="46"/>
      <c r="C911" s="46"/>
      <c r="D911" s="10"/>
      <c r="E911" s="10"/>
      <c r="F911" s="10"/>
    </row>
    <row r="912" spans="1:6" x14ac:dyDescent="0.25">
      <c r="A912" s="46"/>
      <c r="C912" s="46"/>
      <c r="D912" s="10"/>
      <c r="E912" s="10"/>
      <c r="F912" s="10"/>
    </row>
    <row r="913" spans="1:6" x14ac:dyDescent="0.25">
      <c r="A913" s="46"/>
      <c r="C913" s="46"/>
      <c r="D913" s="10"/>
      <c r="E913" s="10"/>
      <c r="F913" s="10"/>
    </row>
    <row r="914" spans="1:6" x14ac:dyDescent="0.25">
      <c r="A914" s="46"/>
      <c r="C914" s="46"/>
      <c r="D914" s="10"/>
      <c r="E914" s="10"/>
      <c r="F914" s="10"/>
    </row>
    <row r="915" spans="1:6" x14ac:dyDescent="0.25">
      <c r="A915" s="46"/>
      <c r="C915" s="46"/>
      <c r="D915" s="10"/>
      <c r="E915" s="10"/>
      <c r="F915" s="10"/>
    </row>
    <row r="916" spans="1:6" x14ac:dyDescent="0.25">
      <c r="A916" s="46"/>
      <c r="C916" s="46"/>
      <c r="D916" s="10"/>
      <c r="E916" s="10"/>
      <c r="F916" s="10"/>
    </row>
    <row r="917" spans="1:6" x14ac:dyDescent="0.25">
      <c r="A917" s="46"/>
      <c r="C917" s="46"/>
      <c r="D917" s="10"/>
      <c r="E917" s="10"/>
      <c r="F917" s="10"/>
    </row>
    <row r="918" spans="1:6" x14ac:dyDescent="0.25">
      <c r="A918" s="46"/>
      <c r="C918" s="46"/>
      <c r="D918" s="10"/>
      <c r="E918" s="10"/>
      <c r="F918" s="10"/>
    </row>
    <row r="919" spans="1:6" x14ac:dyDescent="0.25">
      <c r="A919" s="46"/>
      <c r="C919" s="46"/>
      <c r="D919" s="10"/>
      <c r="E919" s="10"/>
      <c r="F919" s="10"/>
    </row>
    <row r="920" spans="1:6" x14ac:dyDescent="0.25">
      <c r="A920" s="46"/>
      <c r="C920" s="46"/>
      <c r="D920" s="10"/>
      <c r="E920" s="10"/>
      <c r="F920" s="10"/>
    </row>
    <row r="921" spans="1:6" x14ac:dyDescent="0.25">
      <c r="A921" s="46"/>
      <c r="C921" s="46"/>
      <c r="D921" s="10"/>
      <c r="E921" s="10"/>
      <c r="F921" s="10"/>
    </row>
    <row r="922" spans="1:6" x14ac:dyDescent="0.25">
      <c r="A922" s="46"/>
      <c r="C922" s="46"/>
      <c r="D922" s="10"/>
      <c r="E922" s="10"/>
      <c r="F922" s="10"/>
    </row>
    <row r="923" spans="1:6" x14ac:dyDescent="0.25">
      <c r="A923" s="46"/>
      <c r="C923" s="46"/>
      <c r="D923" s="10"/>
      <c r="E923" s="10"/>
      <c r="F923" s="10"/>
    </row>
    <row r="924" spans="1:6" x14ac:dyDescent="0.25">
      <c r="A924" s="46"/>
      <c r="C924" s="46"/>
      <c r="D924" s="10"/>
      <c r="E924" s="10"/>
      <c r="F924" s="10"/>
    </row>
    <row r="925" spans="1:6" x14ac:dyDescent="0.25">
      <c r="A925" s="46"/>
      <c r="C925" s="46"/>
      <c r="D925" s="10"/>
      <c r="E925" s="10"/>
      <c r="F925" s="10"/>
    </row>
    <row r="926" spans="1:6" x14ac:dyDescent="0.25">
      <c r="A926" s="46"/>
      <c r="C926" s="46"/>
      <c r="D926" s="10"/>
      <c r="E926" s="10"/>
      <c r="F926" s="10"/>
    </row>
    <row r="927" spans="1:6" x14ac:dyDescent="0.25">
      <c r="A927" s="46"/>
      <c r="C927" s="46"/>
      <c r="D927" s="10"/>
      <c r="E927" s="10"/>
      <c r="F927" s="10"/>
    </row>
    <row r="928" spans="1:6" x14ac:dyDescent="0.25">
      <c r="A928" s="46"/>
      <c r="C928" s="46"/>
      <c r="D928" s="10"/>
      <c r="E928" s="10"/>
      <c r="F928" s="10"/>
    </row>
    <row r="929" spans="1:6" x14ac:dyDescent="0.25">
      <c r="A929" s="46"/>
      <c r="C929" s="46"/>
      <c r="D929" s="10"/>
      <c r="E929" s="10"/>
      <c r="F929" s="10"/>
    </row>
    <row r="930" spans="1:6" x14ac:dyDescent="0.25">
      <c r="A930" s="46"/>
      <c r="C930" s="46"/>
      <c r="D930" s="10"/>
      <c r="E930" s="10"/>
      <c r="F930" s="10"/>
    </row>
    <row r="931" spans="1:6" x14ac:dyDescent="0.25">
      <c r="A931" s="46"/>
      <c r="C931" s="46"/>
      <c r="D931" s="10"/>
      <c r="E931" s="10"/>
      <c r="F931" s="10"/>
    </row>
    <row r="932" spans="1:6" x14ac:dyDescent="0.25">
      <c r="A932" s="46"/>
      <c r="C932" s="46"/>
      <c r="D932" s="10"/>
      <c r="E932" s="10"/>
      <c r="F932" s="10"/>
    </row>
    <row r="933" spans="1:6" x14ac:dyDescent="0.25">
      <c r="A933" s="46"/>
      <c r="C933" s="46"/>
      <c r="D933" s="10"/>
      <c r="E933" s="10"/>
      <c r="F933" s="10"/>
    </row>
    <row r="934" spans="1:6" x14ac:dyDescent="0.25">
      <c r="A934" s="46"/>
      <c r="C934" s="46"/>
      <c r="D934" s="10"/>
      <c r="E934" s="10"/>
      <c r="F934" s="10"/>
    </row>
    <row r="935" spans="1:6" x14ac:dyDescent="0.25">
      <c r="A935" s="46"/>
      <c r="C935" s="46"/>
      <c r="D935" s="10"/>
      <c r="E935" s="10"/>
      <c r="F935" s="10"/>
    </row>
    <row r="936" spans="1:6" x14ac:dyDescent="0.25">
      <c r="A936" s="46"/>
      <c r="C936" s="46"/>
      <c r="D936" s="10"/>
      <c r="E936" s="10"/>
      <c r="F936" s="10"/>
    </row>
    <row r="937" spans="1:6" x14ac:dyDescent="0.25">
      <c r="A937" s="46"/>
      <c r="C937" s="46"/>
      <c r="D937" s="10"/>
      <c r="E937" s="10"/>
      <c r="F937" s="10"/>
    </row>
    <row r="938" spans="1:6" x14ac:dyDescent="0.25">
      <c r="A938" s="46"/>
      <c r="C938" s="46"/>
      <c r="D938" s="10"/>
      <c r="E938" s="10"/>
      <c r="F938" s="10"/>
    </row>
    <row r="939" spans="1:6" x14ac:dyDescent="0.25">
      <c r="A939" s="46"/>
      <c r="C939" s="46"/>
      <c r="D939" s="10"/>
      <c r="E939" s="10"/>
      <c r="F939" s="10"/>
    </row>
    <row r="940" spans="1:6" x14ac:dyDescent="0.25">
      <c r="A940" s="46"/>
      <c r="C940" s="46"/>
      <c r="D940" s="10"/>
      <c r="E940" s="10"/>
      <c r="F940" s="10"/>
    </row>
    <row r="941" spans="1:6" x14ac:dyDescent="0.25">
      <c r="A941" s="46"/>
      <c r="C941" s="46"/>
      <c r="D941" s="10"/>
      <c r="E941" s="10"/>
      <c r="F941" s="10"/>
    </row>
    <row r="942" spans="1:6" x14ac:dyDescent="0.25">
      <c r="A942" s="46"/>
      <c r="C942" s="46"/>
      <c r="D942" s="10"/>
      <c r="E942" s="10"/>
      <c r="F942" s="10"/>
    </row>
    <row r="943" spans="1:6" x14ac:dyDescent="0.25">
      <c r="A943" s="46"/>
      <c r="C943" s="46"/>
      <c r="D943" s="10"/>
      <c r="E943" s="10"/>
      <c r="F943" s="10"/>
    </row>
    <row r="944" spans="1:6" x14ac:dyDescent="0.25">
      <c r="A944" s="46"/>
      <c r="C944" s="46"/>
      <c r="D944" s="10"/>
      <c r="E944" s="10"/>
      <c r="F944" s="10"/>
    </row>
    <row r="945" spans="1:6" x14ac:dyDescent="0.25">
      <c r="A945" s="46"/>
      <c r="C945" s="46"/>
      <c r="D945" s="10"/>
      <c r="E945" s="10"/>
      <c r="F945" s="10"/>
    </row>
    <row r="946" spans="1:6" x14ac:dyDescent="0.25">
      <c r="A946" s="46"/>
      <c r="C946" s="46"/>
      <c r="D946" s="10"/>
      <c r="E946" s="10"/>
      <c r="F946" s="10"/>
    </row>
    <row r="947" spans="1:6" x14ac:dyDescent="0.25">
      <c r="A947" s="46"/>
      <c r="C947" s="46"/>
      <c r="D947" s="10"/>
      <c r="E947" s="10"/>
      <c r="F947" s="10"/>
    </row>
    <row r="948" spans="1:6" x14ac:dyDescent="0.25">
      <c r="A948" s="46"/>
      <c r="C948" s="46"/>
      <c r="D948" s="10"/>
      <c r="E948" s="10"/>
      <c r="F948" s="10"/>
    </row>
    <row r="949" spans="1:6" x14ac:dyDescent="0.25">
      <c r="A949" s="46"/>
      <c r="C949" s="46"/>
      <c r="D949" s="10"/>
      <c r="E949" s="10"/>
      <c r="F949" s="10"/>
    </row>
    <row r="950" spans="1:6" x14ac:dyDescent="0.25">
      <c r="A950" s="46"/>
      <c r="C950" s="46"/>
      <c r="D950" s="10"/>
      <c r="E950" s="10"/>
      <c r="F950" s="10"/>
    </row>
    <row r="951" spans="1:6" x14ac:dyDescent="0.25">
      <c r="A951" s="46"/>
      <c r="C951" s="46"/>
      <c r="D951" s="10"/>
      <c r="E951" s="10"/>
      <c r="F951" s="10"/>
    </row>
    <row r="952" spans="1:6" x14ac:dyDescent="0.25">
      <c r="A952" s="46"/>
      <c r="C952" s="46"/>
      <c r="D952" s="10"/>
      <c r="E952" s="10"/>
      <c r="F952" s="10"/>
    </row>
    <row r="953" spans="1:6" x14ac:dyDescent="0.25">
      <c r="A953" s="46"/>
      <c r="C953" s="46"/>
      <c r="D953" s="10"/>
      <c r="E953" s="10"/>
      <c r="F953" s="10"/>
    </row>
    <row r="954" spans="1:6" x14ac:dyDescent="0.25">
      <c r="A954" s="46"/>
      <c r="C954" s="46"/>
      <c r="D954" s="10"/>
      <c r="E954" s="10"/>
      <c r="F954" s="10"/>
    </row>
    <row r="955" spans="1:6" x14ac:dyDescent="0.25">
      <c r="A955" s="46"/>
      <c r="C955" s="46"/>
      <c r="D955" s="10"/>
      <c r="E955" s="10"/>
      <c r="F955" s="10"/>
    </row>
    <row r="956" spans="1:6" x14ac:dyDescent="0.25">
      <c r="A956" s="46"/>
      <c r="C956" s="46"/>
      <c r="D956" s="10"/>
      <c r="E956" s="10"/>
      <c r="F956" s="10"/>
    </row>
    <row r="957" spans="1:6" x14ac:dyDescent="0.25">
      <c r="A957" s="46"/>
      <c r="C957" s="46"/>
      <c r="D957" s="10"/>
      <c r="E957" s="10"/>
      <c r="F957" s="10"/>
    </row>
    <row r="958" spans="1:6" x14ac:dyDescent="0.25">
      <c r="A958" s="46"/>
      <c r="C958" s="46"/>
      <c r="D958" s="10"/>
      <c r="E958" s="10"/>
      <c r="F958" s="10"/>
    </row>
    <row r="959" spans="1:6" x14ac:dyDescent="0.25">
      <c r="A959" s="46"/>
      <c r="C959" s="46"/>
      <c r="D959" s="10"/>
      <c r="E959" s="10"/>
      <c r="F959" s="10"/>
    </row>
    <row r="960" spans="1:6" x14ac:dyDescent="0.25">
      <c r="A960" s="46"/>
      <c r="C960" s="46"/>
      <c r="D960" s="10"/>
      <c r="E960" s="10"/>
      <c r="F960" s="10"/>
    </row>
    <row r="961" spans="1:6" x14ac:dyDescent="0.25">
      <c r="A961" s="46"/>
      <c r="C961" s="46"/>
      <c r="D961" s="10"/>
      <c r="E961" s="10"/>
      <c r="F961" s="10"/>
    </row>
    <row r="962" spans="1:6" x14ac:dyDescent="0.25">
      <c r="A962" s="46"/>
      <c r="C962" s="46"/>
      <c r="D962" s="10"/>
      <c r="E962" s="10"/>
      <c r="F962" s="10"/>
    </row>
    <row r="963" spans="1:6" x14ac:dyDescent="0.25">
      <c r="A963" s="46"/>
      <c r="C963" s="46"/>
      <c r="D963" s="10"/>
      <c r="E963" s="10"/>
      <c r="F963" s="10"/>
    </row>
    <row r="964" spans="1:6" x14ac:dyDescent="0.25">
      <c r="A964" s="46"/>
      <c r="C964" s="46"/>
      <c r="D964" s="10"/>
      <c r="E964" s="10"/>
      <c r="F964" s="10"/>
    </row>
    <row r="965" spans="1:6" x14ac:dyDescent="0.25">
      <c r="A965" s="46"/>
      <c r="C965" s="46"/>
      <c r="D965" s="10"/>
      <c r="E965" s="10"/>
      <c r="F965" s="10"/>
    </row>
    <row r="966" spans="1:6" x14ac:dyDescent="0.25">
      <c r="A966" s="46"/>
      <c r="C966" s="46"/>
      <c r="D966" s="10"/>
      <c r="E966" s="10"/>
      <c r="F966" s="10"/>
    </row>
    <row r="967" spans="1:6" x14ac:dyDescent="0.25">
      <c r="A967" s="46"/>
      <c r="C967" s="46"/>
      <c r="D967" s="10"/>
      <c r="E967" s="10"/>
      <c r="F967" s="10"/>
    </row>
    <row r="968" spans="1:6" x14ac:dyDescent="0.25">
      <c r="A968" s="46"/>
      <c r="C968" s="46"/>
      <c r="D968" s="10"/>
      <c r="E968" s="10"/>
      <c r="F968" s="10"/>
    </row>
    <row r="969" spans="1:6" x14ac:dyDescent="0.25">
      <c r="A969" s="46"/>
      <c r="C969" s="46"/>
      <c r="D969" s="10"/>
      <c r="E969" s="10"/>
      <c r="F969" s="10"/>
    </row>
    <row r="970" spans="1:6" x14ac:dyDescent="0.25">
      <c r="A970" s="46"/>
      <c r="C970" s="46"/>
      <c r="D970" s="10"/>
      <c r="E970" s="10"/>
      <c r="F970" s="10"/>
    </row>
    <row r="971" spans="1:6" x14ac:dyDescent="0.25">
      <c r="A971" s="46"/>
      <c r="C971" s="46"/>
      <c r="D971" s="10"/>
      <c r="E971" s="10"/>
      <c r="F971" s="10"/>
    </row>
    <row r="972" spans="1:6" x14ac:dyDescent="0.25">
      <c r="A972" s="46"/>
      <c r="C972" s="46"/>
      <c r="D972" s="10"/>
      <c r="E972" s="10"/>
      <c r="F972" s="10"/>
    </row>
    <row r="973" spans="1:6" x14ac:dyDescent="0.25">
      <c r="A973" s="46"/>
      <c r="C973" s="46"/>
      <c r="D973" s="10"/>
      <c r="E973" s="10"/>
      <c r="F973" s="10"/>
    </row>
    <row r="974" spans="1:6" x14ac:dyDescent="0.25">
      <c r="A974" s="46"/>
      <c r="C974" s="46"/>
      <c r="D974" s="10"/>
      <c r="E974" s="10"/>
      <c r="F974" s="10"/>
    </row>
    <row r="975" spans="1:6" x14ac:dyDescent="0.25">
      <c r="A975" s="46"/>
      <c r="C975" s="46"/>
      <c r="D975" s="10"/>
      <c r="E975" s="10"/>
      <c r="F975" s="10"/>
    </row>
    <row r="976" spans="1:6" x14ac:dyDescent="0.25">
      <c r="A976" s="46"/>
      <c r="C976" s="46"/>
      <c r="D976" s="10"/>
      <c r="E976" s="10"/>
      <c r="F976" s="10"/>
    </row>
    <row r="977" spans="1:6" x14ac:dyDescent="0.25">
      <c r="A977" s="46"/>
      <c r="C977" s="46"/>
      <c r="D977" s="10"/>
      <c r="E977" s="10"/>
      <c r="F977" s="10"/>
    </row>
    <row r="978" spans="1:6" x14ac:dyDescent="0.25">
      <c r="A978" s="46"/>
      <c r="C978" s="46"/>
      <c r="D978" s="10"/>
      <c r="E978" s="10"/>
      <c r="F978" s="10"/>
    </row>
    <row r="979" spans="1:6" x14ac:dyDescent="0.25">
      <c r="A979" s="46"/>
      <c r="C979" s="46"/>
      <c r="D979" s="10"/>
      <c r="E979" s="10"/>
      <c r="F979" s="10"/>
    </row>
    <row r="980" spans="1:6" x14ac:dyDescent="0.25">
      <c r="A980" s="46"/>
      <c r="C980" s="46"/>
      <c r="D980" s="10"/>
      <c r="E980" s="10"/>
      <c r="F980" s="10"/>
    </row>
    <row r="981" spans="1:6" x14ac:dyDescent="0.25">
      <c r="A981" s="46"/>
      <c r="C981" s="46"/>
      <c r="D981" s="10"/>
      <c r="E981" s="10"/>
      <c r="F981" s="10"/>
    </row>
    <row r="982" spans="1:6" x14ac:dyDescent="0.25">
      <c r="A982" s="46"/>
      <c r="C982" s="46"/>
      <c r="D982" s="10"/>
      <c r="E982" s="10"/>
      <c r="F982" s="10"/>
    </row>
    <row r="983" spans="1:6" x14ac:dyDescent="0.25">
      <c r="A983" s="46"/>
      <c r="C983" s="46"/>
      <c r="D983" s="10"/>
      <c r="E983" s="10"/>
      <c r="F983" s="10"/>
    </row>
    <row r="984" spans="1:6" x14ac:dyDescent="0.25">
      <c r="A984" s="46"/>
      <c r="C984" s="46"/>
      <c r="D984" s="10"/>
      <c r="E984" s="10"/>
      <c r="F984" s="10"/>
    </row>
    <row r="985" spans="1:6" x14ac:dyDescent="0.25">
      <c r="A985" s="46"/>
      <c r="C985" s="46"/>
      <c r="D985" s="10"/>
      <c r="E985" s="10"/>
      <c r="F985" s="10"/>
    </row>
    <row r="986" spans="1:6" x14ac:dyDescent="0.25">
      <c r="A986" s="46"/>
      <c r="C986" s="46"/>
      <c r="D986" s="10"/>
      <c r="E986" s="10"/>
      <c r="F986" s="10"/>
    </row>
    <row r="987" spans="1:6" x14ac:dyDescent="0.25">
      <c r="A987" s="46"/>
      <c r="C987" s="46"/>
      <c r="D987" s="10"/>
      <c r="E987" s="10"/>
      <c r="F987" s="10"/>
    </row>
    <row r="988" spans="1:6" x14ac:dyDescent="0.25">
      <c r="A988" s="46"/>
      <c r="C988" s="46"/>
      <c r="D988" s="10"/>
      <c r="E988" s="10"/>
      <c r="F988" s="10"/>
    </row>
    <row r="989" spans="1:6" x14ac:dyDescent="0.25">
      <c r="A989" s="46"/>
      <c r="C989" s="46"/>
      <c r="D989" s="10"/>
      <c r="E989" s="10"/>
      <c r="F989" s="10"/>
    </row>
    <row r="990" spans="1:6" x14ac:dyDescent="0.25">
      <c r="A990" s="46"/>
      <c r="C990" s="46"/>
      <c r="D990" s="10"/>
      <c r="E990" s="10"/>
      <c r="F990" s="10"/>
    </row>
    <row r="991" spans="1:6" x14ac:dyDescent="0.25">
      <c r="A991" s="46"/>
      <c r="C991" s="46"/>
      <c r="D991" s="10"/>
      <c r="E991" s="10"/>
      <c r="F991" s="10"/>
    </row>
    <row r="992" spans="1:6" x14ac:dyDescent="0.25">
      <c r="A992" s="46"/>
      <c r="C992" s="46"/>
      <c r="D992" s="10"/>
      <c r="E992" s="10"/>
      <c r="F992" s="10"/>
    </row>
    <row r="993" spans="1:6" x14ac:dyDescent="0.25">
      <c r="A993" s="46"/>
      <c r="C993" s="46"/>
      <c r="D993" s="10"/>
      <c r="E993" s="10"/>
      <c r="F993" s="10"/>
    </row>
    <row r="994" spans="1:6" x14ac:dyDescent="0.25">
      <c r="A994" s="46"/>
      <c r="C994" s="46"/>
      <c r="D994" s="10"/>
      <c r="E994" s="10"/>
      <c r="F994" s="10"/>
    </row>
    <row r="995" spans="1:6" x14ac:dyDescent="0.25">
      <c r="A995" s="46"/>
      <c r="C995" s="46"/>
      <c r="D995" s="10"/>
      <c r="E995" s="10"/>
      <c r="F995" s="10"/>
    </row>
    <row r="996" spans="1:6" x14ac:dyDescent="0.25">
      <c r="A996" s="46"/>
      <c r="C996" s="46"/>
      <c r="D996" s="10"/>
      <c r="E996" s="10"/>
      <c r="F996" s="10"/>
    </row>
    <row r="997" spans="1:6" x14ac:dyDescent="0.25">
      <c r="A997" s="46"/>
      <c r="C997" s="46"/>
      <c r="D997" s="10"/>
      <c r="E997" s="10"/>
      <c r="F997" s="10"/>
    </row>
    <row r="998" spans="1:6" x14ac:dyDescent="0.25">
      <c r="A998" s="46"/>
      <c r="C998" s="46"/>
      <c r="D998" s="10"/>
      <c r="E998" s="10"/>
      <c r="F998" s="10"/>
    </row>
    <row r="999" spans="1:6" x14ac:dyDescent="0.25">
      <c r="A999" s="46"/>
      <c r="C999" s="46"/>
      <c r="D999" s="10"/>
      <c r="E999" s="10"/>
      <c r="F999" s="10"/>
    </row>
    <row r="1000" spans="1:6" x14ac:dyDescent="0.25">
      <c r="A1000" s="46"/>
      <c r="C1000" s="46"/>
      <c r="D1000" s="10"/>
      <c r="E1000" s="10"/>
      <c r="F1000" s="10"/>
    </row>
    <row r="1001" spans="1:6" x14ac:dyDescent="0.25">
      <c r="A1001" s="46"/>
      <c r="C1001" s="46"/>
      <c r="D1001" s="10"/>
      <c r="E1001" s="10"/>
      <c r="F1001" s="10"/>
    </row>
    <row r="1002" spans="1:6" x14ac:dyDescent="0.25">
      <c r="A1002" s="46"/>
      <c r="C1002" s="46"/>
      <c r="D1002" s="10"/>
      <c r="E1002" s="10"/>
      <c r="F1002" s="10"/>
    </row>
    <row r="1003" spans="1:6" x14ac:dyDescent="0.25">
      <c r="A1003" s="46"/>
      <c r="C1003" s="46"/>
      <c r="D1003" s="10"/>
      <c r="E1003" s="10"/>
      <c r="F1003" s="10"/>
    </row>
    <row r="1004" spans="1:6" x14ac:dyDescent="0.25">
      <c r="A1004" s="46"/>
      <c r="C1004" s="46"/>
      <c r="D1004" s="10"/>
      <c r="E1004" s="10"/>
      <c r="F1004" s="10"/>
    </row>
    <row r="1005" spans="1:6" x14ac:dyDescent="0.25">
      <c r="A1005" s="46"/>
      <c r="C1005" s="46"/>
      <c r="D1005" s="10"/>
      <c r="E1005" s="10"/>
      <c r="F1005" s="10"/>
    </row>
    <row r="1006" spans="1:6" x14ac:dyDescent="0.25">
      <c r="A1006" s="46"/>
      <c r="C1006" s="46"/>
      <c r="D1006" s="10"/>
      <c r="E1006" s="10"/>
      <c r="F1006" s="10"/>
    </row>
    <row r="1007" spans="1:6" x14ac:dyDescent="0.25">
      <c r="A1007" s="46"/>
      <c r="C1007" s="46"/>
      <c r="D1007" s="10"/>
      <c r="E1007" s="10"/>
      <c r="F1007" s="10"/>
    </row>
    <row r="1008" spans="1:6" x14ac:dyDescent="0.25">
      <c r="A1008" s="46"/>
      <c r="C1008" s="46"/>
      <c r="D1008" s="10"/>
      <c r="E1008" s="10"/>
      <c r="F1008" s="10"/>
    </row>
    <row r="1009" spans="1:6" x14ac:dyDescent="0.25">
      <c r="A1009" s="46"/>
      <c r="C1009" s="46"/>
      <c r="D1009" s="10"/>
      <c r="E1009" s="10"/>
      <c r="F1009" s="10"/>
    </row>
    <row r="1010" spans="1:6" x14ac:dyDescent="0.25">
      <c r="A1010" s="46"/>
      <c r="C1010" s="46"/>
      <c r="D1010" s="10"/>
      <c r="E1010" s="10"/>
      <c r="F1010" s="10"/>
    </row>
    <row r="1011" spans="1:6" x14ac:dyDescent="0.25">
      <c r="A1011" s="46"/>
      <c r="C1011" s="46"/>
      <c r="D1011" s="10"/>
      <c r="E1011" s="10"/>
      <c r="F1011" s="10"/>
    </row>
    <row r="1012" spans="1:6" x14ac:dyDescent="0.25">
      <c r="A1012" s="46"/>
      <c r="C1012" s="46"/>
      <c r="D1012" s="10"/>
      <c r="E1012" s="10"/>
      <c r="F1012" s="10"/>
    </row>
    <row r="1013" spans="1:6" x14ac:dyDescent="0.25">
      <c r="A1013" s="46"/>
      <c r="C1013" s="46"/>
      <c r="D1013" s="10"/>
      <c r="E1013" s="10"/>
      <c r="F1013" s="10"/>
    </row>
    <row r="1014" spans="1:6" x14ac:dyDescent="0.25">
      <c r="A1014" s="46"/>
      <c r="C1014" s="46"/>
      <c r="D1014" s="10"/>
      <c r="E1014" s="10"/>
      <c r="F1014" s="10"/>
    </row>
    <row r="1015" spans="1:6" x14ac:dyDescent="0.25">
      <c r="A1015" s="46"/>
      <c r="C1015" s="46"/>
      <c r="D1015" s="10"/>
      <c r="E1015" s="10"/>
      <c r="F1015" s="10"/>
    </row>
    <row r="1016" spans="1:6" x14ac:dyDescent="0.25">
      <c r="A1016" s="46"/>
      <c r="C1016" s="46"/>
      <c r="D1016" s="10"/>
      <c r="E1016" s="10"/>
      <c r="F1016" s="10"/>
    </row>
    <row r="1017" spans="1:6" x14ac:dyDescent="0.25">
      <c r="A1017" s="46"/>
      <c r="C1017" s="46"/>
      <c r="D1017" s="10"/>
      <c r="E1017" s="10"/>
      <c r="F1017" s="10"/>
    </row>
    <row r="1018" spans="1:6" x14ac:dyDescent="0.25">
      <c r="A1018" s="46"/>
      <c r="C1018" s="46"/>
      <c r="D1018" s="10"/>
      <c r="E1018" s="10"/>
      <c r="F1018" s="10"/>
    </row>
    <row r="1019" spans="1:6" x14ac:dyDescent="0.25">
      <c r="A1019" s="46"/>
      <c r="C1019" s="46"/>
      <c r="D1019" s="10"/>
      <c r="E1019" s="10"/>
      <c r="F1019" s="10"/>
    </row>
    <row r="1020" spans="1:6" x14ac:dyDescent="0.25">
      <c r="A1020" s="46"/>
      <c r="C1020" s="46"/>
      <c r="D1020" s="10"/>
      <c r="E1020" s="10"/>
      <c r="F1020" s="10"/>
    </row>
    <row r="1021" spans="1:6" x14ac:dyDescent="0.25">
      <c r="A1021" s="46"/>
      <c r="C1021" s="46"/>
      <c r="D1021" s="10"/>
      <c r="E1021" s="10"/>
      <c r="F1021" s="10"/>
    </row>
    <row r="1022" spans="1:6" x14ac:dyDescent="0.25">
      <c r="A1022" s="46"/>
      <c r="C1022" s="46"/>
      <c r="D1022" s="10"/>
      <c r="E1022" s="10"/>
      <c r="F1022" s="10"/>
    </row>
    <row r="1023" spans="1:6" x14ac:dyDescent="0.25">
      <c r="A1023" s="46"/>
      <c r="C1023" s="46"/>
      <c r="D1023" s="10"/>
      <c r="E1023" s="10"/>
      <c r="F1023" s="10"/>
    </row>
    <row r="1024" spans="1:6" x14ac:dyDescent="0.25">
      <c r="A1024" s="46"/>
      <c r="C1024" s="46"/>
      <c r="D1024" s="10"/>
      <c r="E1024" s="10"/>
      <c r="F1024" s="10"/>
    </row>
    <row r="1025" spans="1:6" x14ac:dyDescent="0.25">
      <c r="A1025" s="46"/>
      <c r="C1025" s="46"/>
      <c r="D1025" s="10"/>
      <c r="E1025" s="10"/>
      <c r="F1025" s="10"/>
    </row>
    <row r="1026" spans="1:6" x14ac:dyDescent="0.25">
      <c r="A1026" s="46"/>
      <c r="C1026" s="46"/>
      <c r="D1026" s="10"/>
      <c r="E1026" s="10"/>
      <c r="F1026" s="10"/>
    </row>
    <row r="1027" spans="1:6" x14ac:dyDescent="0.25">
      <c r="A1027" s="46"/>
      <c r="C1027" s="46"/>
      <c r="D1027" s="10"/>
      <c r="E1027" s="10"/>
      <c r="F1027" s="10"/>
    </row>
    <row r="1028" spans="1:6" x14ac:dyDescent="0.25">
      <c r="A1028" s="46"/>
      <c r="C1028" s="46"/>
      <c r="D1028" s="10"/>
      <c r="E1028" s="10"/>
      <c r="F1028" s="10"/>
    </row>
    <row r="1029" spans="1:6" x14ac:dyDescent="0.25">
      <c r="A1029" s="46"/>
      <c r="C1029" s="46"/>
      <c r="D1029" s="10"/>
      <c r="E1029" s="10"/>
      <c r="F1029" s="10"/>
    </row>
    <row r="1030" spans="1:6" x14ac:dyDescent="0.25">
      <c r="A1030" s="46"/>
      <c r="C1030" s="46"/>
      <c r="D1030" s="10"/>
      <c r="E1030" s="10"/>
      <c r="F1030" s="10"/>
    </row>
    <row r="1031" spans="1:6" x14ac:dyDescent="0.25">
      <c r="A1031" s="46"/>
      <c r="C1031" s="46"/>
      <c r="D1031" s="10"/>
      <c r="E1031" s="10"/>
      <c r="F1031" s="10"/>
    </row>
    <row r="1032" spans="1:6" x14ac:dyDescent="0.25">
      <c r="A1032" s="46"/>
      <c r="C1032" s="46"/>
      <c r="D1032" s="10"/>
      <c r="E1032" s="10"/>
      <c r="F1032" s="10"/>
    </row>
    <row r="1033" spans="1:6" x14ac:dyDescent="0.25">
      <c r="A1033" s="46"/>
      <c r="C1033" s="46"/>
      <c r="D1033" s="10"/>
      <c r="E1033" s="10"/>
      <c r="F1033" s="10"/>
    </row>
    <row r="1034" spans="1:6" x14ac:dyDescent="0.25">
      <c r="A1034" s="46"/>
      <c r="C1034" s="46"/>
      <c r="D1034" s="10"/>
      <c r="E1034" s="10"/>
      <c r="F1034" s="10"/>
    </row>
    <row r="1035" spans="1:6" x14ac:dyDescent="0.25">
      <c r="A1035" s="46"/>
      <c r="C1035" s="46"/>
      <c r="D1035" s="10"/>
      <c r="E1035" s="10"/>
      <c r="F1035" s="10"/>
    </row>
    <row r="1036" spans="1:6" x14ac:dyDescent="0.25">
      <c r="A1036" s="46"/>
      <c r="C1036" s="46"/>
      <c r="D1036" s="10"/>
      <c r="E1036" s="10"/>
      <c r="F1036" s="10"/>
    </row>
    <row r="1037" spans="1:6" x14ac:dyDescent="0.25">
      <c r="A1037" s="46"/>
      <c r="C1037" s="46"/>
      <c r="D1037" s="10"/>
      <c r="E1037" s="10"/>
      <c r="F1037" s="10"/>
    </row>
    <row r="1038" spans="1:6" x14ac:dyDescent="0.25">
      <c r="A1038" s="46"/>
      <c r="C1038" s="46"/>
      <c r="D1038" s="10"/>
      <c r="E1038" s="10"/>
      <c r="F1038" s="10"/>
    </row>
    <row r="1039" spans="1:6" x14ac:dyDescent="0.25">
      <c r="A1039" s="46"/>
      <c r="C1039" s="46"/>
      <c r="D1039" s="10"/>
      <c r="E1039" s="10"/>
      <c r="F1039" s="10"/>
    </row>
    <row r="1040" spans="1:6" x14ac:dyDescent="0.25">
      <c r="A1040" s="46"/>
      <c r="C1040" s="46"/>
      <c r="D1040" s="10"/>
      <c r="E1040" s="10"/>
      <c r="F1040" s="10"/>
    </row>
    <row r="1041" spans="1:6" x14ac:dyDescent="0.25">
      <c r="A1041" s="46"/>
      <c r="C1041" s="46"/>
      <c r="D1041" s="10"/>
      <c r="E1041" s="10"/>
      <c r="F1041" s="10"/>
    </row>
    <row r="1042" spans="1:6" x14ac:dyDescent="0.25">
      <c r="A1042" s="46"/>
      <c r="C1042" s="46"/>
      <c r="D1042" s="10"/>
      <c r="E1042" s="10"/>
      <c r="F1042" s="10"/>
    </row>
    <row r="1043" spans="1:6" x14ac:dyDescent="0.25">
      <c r="A1043" s="46"/>
      <c r="C1043" s="46"/>
      <c r="D1043" s="10"/>
      <c r="E1043" s="10"/>
      <c r="F1043" s="10"/>
    </row>
    <row r="1044" spans="1:6" x14ac:dyDescent="0.25">
      <c r="A1044" s="46"/>
      <c r="C1044" s="46"/>
      <c r="D1044" s="10"/>
      <c r="E1044" s="10"/>
      <c r="F1044" s="10"/>
    </row>
    <row r="1045" spans="1:6" x14ac:dyDescent="0.25">
      <c r="A1045" s="46"/>
      <c r="C1045" s="46"/>
      <c r="D1045" s="10"/>
      <c r="E1045" s="10"/>
      <c r="F1045" s="10"/>
    </row>
    <row r="1046" spans="1:6" x14ac:dyDescent="0.25">
      <c r="A1046" s="46"/>
      <c r="C1046" s="46"/>
      <c r="D1046" s="10"/>
      <c r="E1046" s="10"/>
      <c r="F1046" s="10"/>
    </row>
  </sheetData>
  <mergeCells count="13">
    <mergeCell ref="A233:F233"/>
    <mergeCell ref="A35:F35"/>
    <mergeCell ref="B39:F39"/>
    <mergeCell ref="A75:F75"/>
    <mergeCell ref="A222:F222"/>
    <mergeCell ref="A223:F223"/>
    <mergeCell ref="A224:F224"/>
    <mergeCell ref="A225:F225"/>
    <mergeCell ref="A226:F226"/>
    <mergeCell ref="A227:F227"/>
    <mergeCell ref="A228:F228"/>
    <mergeCell ref="A230:F230"/>
    <mergeCell ref="A229:F229"/>
  </mergeCells>
  <phoneticPr fontId="33" type="noConversion"/>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rowBreaks count="1" manualBreakCount="1">
    <brk id="71"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68"/>
  <sheetViews>
    <sheetView view="pageBreakPreview" zoomScale="120" zoomScaleNormal="100" zoomScaleSheetLayoutView="120" zoomScalePageLayoutView="120" workbookViewId="0">
      <selection activeCell="A2" sqref="A2"/>
    </sheetView>
  </sheetViews>
  <sheetFormatPr defaultColWidth="8.85546875" defaultRowHeight="15" x14ac:dyDescent="0.25"/>
  <cols>
    <col min="1" max="1" width="5.5703125" style="12" customWidth="1"/>
    <col min="2" max="2" width="46" style="32" customWidth="1"/>
    <col min="3" max="3" width="5.7109375" style="13" customWidth="1"/>
    <col min="4" max="4" width="10.28515625" style="4" customWidth="1"/>
    <col min="5" max="5" width="10.5703125" style="4" customWidth="1"/>
    <col min="6" max="6" width="11.42578125" style="4" customWidth="1"/>
    <col min="7" max="16384" width="8.85546875" style="32"/>
  </cols>
  <sheetData>
    <row r="1" spans="1:6" ht="8.4499999999999993" customHeight="1" thickBot="1" x14ac:dyDescent="0.3"/>
    <row r="2" spans="1:6" ht="25.5" customHeight="1" thickBot="1" x14ac:dyDescent="0.3">
      <c r="A2" s="303" t="s">
        <v>408</v>
      </c>
      <c r="B2" s="558" t="s">
        <v>1063</v>
      </c>
      <c r="C2" s="558"/>
      <c r="D2" s="558"/>
      <c r="E2" s="558"/>
      <c r="F2" s="311"/>
    </row>
    <row r="3" spans="1:6" ht="8.4499999999999993" customHeight="1" x14ac:dyDescent="0.25">
      <c r="A3" s="33"/>
    </row>
    <row r="4" spans="1:6" x14ac:dyDescent="0.25">
      <c r="A4" s="34"/>
      <c r="B4" s="35" t="s">
        <v>20</v>
      </c>
    </row>
    <row r="5" spans="1:6" ht="8.4499999999999993" customHeight="1" x14ac:dyDescent="0.25">
      <c r="A5" s="34"/>
      <c r="B5" s="36"/>
    </row>
    <row r="6" spans="1:6" x14ac:dyDescent="0.25">
      <c r="A6" s="34"/>
      <c r="B6" s="35" t="s">
        <v>272</v>
      </c>
    </row>
    <row r="7" spans="1:6" x14ac:dyDescent="0.25">
      <c r="A7" s="34"/>
      <c r="B7" s="35" t="s">
        <v>658</v>
      </c>
    </row>
    <row r="8" spans="1:6" x14ac:dyDescent="0.25">
      <c r="A8" s="34"/>
      <c r="B8" s="35"/>
    </row>
    <row r="9" spans="1:6" ht="15.75" x14ac:dyDescent="0.25">
      <c r="A9" s="34"/>
      <c r="B9" s="326" t="s">
        <v>37</v>
      </c>
    </row>
    <row r="10" spans="1:6" x14ac:dyDescent="0.25">
      <c r="A10" s="34"/>
      <c r="B10" s="35"/>
    </row>
    <row r="11" spans="1:6" x14ac:dyDescent="0.25">
      <c r="A11" s="37" t="s">
        <v>5</v>
      </c>
      <c r="B11" s="38" t="s">
        <v>6</v>
      </c>
      <c r="C11" s="39"/>
      <c r="D11" s="5"/>
      <c r="E11" s="196"/>
      <c r="F11" s="40"/>
    </row>
    <row r="12" spans="1:6" s="42" customFormat="1" ht="5.65" customHeight="1" x14ac:dyDescent="0.25">
      <c r="A12" s="17"/>
      <c r="B12" s="41"/>
      <c r="C12" s="18"/>
      <c r="D12" s="6"/>
      <c r="E12" s="197"/>
      <c r="F12" s="197"/>
    </row>
    <row r="13" spans="1:6" x14ac:dyDescent="0.25">
      <c r="A13" s="37" t="s">
        <v>23</v>
      </c>
      <c r="B13" s="38" t="s">
        <v>24</v>
      </c>
      <c r="C13" s="39"/>
      <c r="D13" s="5"/>
      <c r="E13" s="196"/>
      <c r="F13" s="40"/>
    </row>
    <row r="14" spans="1:6" s="42" customFormat="1" ht="5.65" customHeight="1" x14ac:dyDescent="0.25">
      <c r="A14" s="17"/>
      <c r="B14" s="41"/>
      <c r="C14" s="18"/>
      <c r="D14" s="6"/>
      <c r="E14" s="197"/>
      <c r="F14" s="197"/>
    </row>
    <row r="15" spans="1:6" x14ac:dyDescent="0.25">
      <c r="A15" s="37" t="s">
        <v>30</v>
      </c>
      <c r="B15" s="38" t="s">
        <v>432</v>
      </c>
      <c r="C15" s="39"/>
      <c r="D15" s="5"/>
      <c r="E15" s="196"/>
      <c r="F15" s="40"/>
    </row>
    <row r="16" spans="1:6" s="42" customFormat="1" ht="5.65" customHeight="1" x14ac:dyDescent="0.25">
      <c r="A16" s="17"/>
      <c r="B16" s="41"/>
      <c r="C16" s="18"/>
      <c r="D16" s="6"/>
      <c r="E16" s="197"/>
      <c r="F16" s="197"/>
    </row>
    <row r="17" spans="1:6" x14ac:dyDescent="0.25">
      <c r="A17" s="37" t="s">
        <v>31</v>
      </c>
      <c r="B17" s="38" t="s">
        <v>38</v>
      </c>
      <c r="C17" s="39"/>
      <c r="D17" s="5"/>
      <c r="E17" s="196"/>
      <c r="F17" s="40"/>
    </row>
    <row r="18" spans="1:6" s="42" customFormat="1" ht="5.65" customHeight="1" x14ac:dyDescent="0.25">
      <c r="A18" s="17"/>
      <c r="B18" s="41"/>
      <c r="C18" s="18"/>
      <c r="D18" s="6"/>
      <c r="E18" s="197"/>
      <c r="F18" s="197"/>
    </row>
    <row r="19" spans="1:6" x14ac:dyDescent="0.25">
      <c r="A19" s="37" t="s">
        <v>32</v>
      </c>
      <c r="B19" s="38" t="s">
        <v>47</v>
      </c>
      <c r="C19" s="39"/>
      <c r="D19" s="5"/>
      <c r="E19" s="196"/>
      <c r="F19" s="40"/>
    </row>
    <row r="20" spans="1:6" s="42" customFormat="1" ht="5.65" customHeight="1" x14ac:dyDescent="0.25">
      <c r="A20" s="17"/>
      <c r="B20" s="41"/>
      <c r="C20" s="18"/>
      <c r="D20" s="6"/>
      <c r="E20" s="197"/>
      <c r="F20" s="197"/>
    </row>
    <row r="21" spans="1:6" x14ac:dyDescent="0.25">
      <c r="A21" s="37" t="s">
        <v>34</v>
      </c>
      <c r="B21" s="38" t="s">
        <v>52</v>
      </c>
      <c r="C21" s="39"/>
      <c r="D21" s="5"/>
      <c r="E21" s="196"/>
      <c r="F21" s="40"/>
    </row>
    <row r="22" spans="1:6" s="42" customFormat="1" ht="5.65" customHeight="1" x14ac:dyDescent="0.25">
      <c r="A22" s="17"/>
      <c r="B22" s="41"/>
      <c r="C22" s="18"/>
      <c r="D22" s="6"/>
      <c r="E22" s="197"/>
      <c r="F22" s="197"/>
    </row>
    <row r="23" spans="1:6" x14ac:dyDescent="0.25">
      <c r="A23" s="37" t="s">
        <v>48</v>
      </c>
      <c r="B23" s="38" t="s">
        <v>54</v>
      </c>
      <c r="C23" s="39"/>
      <c r="D23" s="5"/>
      <c r="E23" s="196"/>
      <c r="F23" s="40"/>
    </row>
    <row r="24" spans="1:6" s="42" customFormat="1" ht="5.45" customHeight="1" x14ac:dyDescent="0.25">
      <c r="A24" s="17"/>
      <c r="B24" s="41"/>
      <c r="C24" s="18"/>
      <c r="D24" s="6"/>
      <c r="E24" s="197"/>
      <c r="F24" s="197"/>
    </row>
    <row r="25" spans="1:6" x14ac:dyDescent="0.25">
      <c r="A25" s="37" t="s">
        <v>51</v>
      </c>
      <c r="B25" s="38" t="s">
        <v>58</v>
      </c>
      <c r="C25" s="39"/>
      <c r="D25" s="5"/>
      <c r="E25" s="196"/>
      <c r="F25" s="40"/>
    </row>
    <row r="26" spans="1:6" s="42" customFormat="1" ht="5.65" customHeight="1" x14ac:dyDescent="0.25">
      <c r="A26" s="17"/>
      <c r="B26" s="41"/>
      <c r="C26" s="18"/>
      <c r="D26" s="6"/>
      <c r="E26" s="197"/>
      <c r="F26" s="197"/>
    </row>
    <row r="27" spans="1:6" x14ac:dyDescent="0.25">
      <c r="A27" s="34"/>
      <c r="E27" s="10"/>
      <c r="F27" s="10"/>
    </row>
    <row r="28" spans="1:6" x14ac:dyDescent="0.25">
      <c r="A28" s="153"/>
      <c r="B28" s="212" t="s">
        <v>36</v>
      </c>
      <c r="C28" s="155"/>
      <c r="D28" s="156"/>
      <c r="E28" s="159"/>
      <c r="F28" s="157"/>
    </row>
    <row r="29" spans="1:6" x14ac:dyDescent="0.25">
      <c r="A29" s="34"/>
      <c r="B29" s="213"/>
      <c r="E29" s="10"/>
      <c r="F29" s="43"/>
    </row>
    <row r="30" spans="1:6" x14ac:dyDescent="0.25">
      <c r="A30" s="153"/>
      <c r="B30" s="214" t="s">
        <v>35</v>
      </c>
      <c r="C30" s="155"/>
      <c r="D30" s="156"/>
      <c r="E30" s="159"/>
      <c r="F30" s="159"/>
    </row>
    <row r="31" spans="1:6" x14ac:dyDescent="0.25">
      <c r="A31" s="34"/>
      <c r="E31" s="10"/>
      <c r="F31" s="10"/>
    </row>
    <row r="32" spans="1:6" ht="15.75" thickBot="1" x14ac:dyDescent="0.3">
      <c r="A32" s="313"/>
      <c r="B32" s="314" t="s">
        <v>659</v>
      </c>
      <c r="C32" s="315"/>
      <c r="D32" s="316"/>
      <c r="E32" s="318"/>
      <c r="F32" s="317"/>
    </row>
    <row r="33" spans="1:6" ht="15.75" thickTop="1" x14ac:dyDescent="0.25">
      <c r="A33" s="34"/>
      <c r="F33" s="10"/>
    </row>
    <row r="34" spans="1:6" x14ac:dyDescent="0.25">
      <c r="A34" s="34"/>
    </row>
    <row r="35" spans="1:6" x14ac:dyDescent="0.25">
      <c r="A35" s="34"/>
      <c r="B35" s="36"/>
    </row>
    <row r="36" spans="1:6" s="13" customFormat="1" ht="324.60000000000002" customHeight="1" x14ac:dyDescent="0.25">
      <c r="A36" s="555" t="s">
        <v>33</v>
      </c>
      <c r="B36" s="556"/>
      <c r="C36" s="556"/>
      <c r="D36" s="556"/>
      <c r="E36" s="556"/>
      <c r="F36" s="557"/>
    </row>
    <row r="37" spans="1:6" ht="8.4499999999999993" customHeight="1" x14ac:dyDescent="0.25"/>
    <row r="38" spans="1:6" s="45" customFormat="1" ht="36" x14ac:dyDescent="0.2">
      <c r="A38" s="44" t="s">
        <v>25</v>
      </c>
      <c r="B38" s="7" t="s">
        <v>0</v>
      </c>
      <c r="C38" s="7" t="s">
        <v>1</v>
      </c>
      <c r="D38" s="7" t="s">
        <v>2</v>
      </c>
      <c r="E38" s="11" t="s">
        <v>3</v>
      </c>
      <c r="F38" s="11" t="s">
        <v>4</v>
      </c>
    </row>
    <row r="39" spans="1:6" s="42" customFormat="1" ht="5.65" customHeight="1" x14ac:dyDescent="0.25">
      <c r="A39" s="17"/>
      <c r="B39" s="41"/>
      <c r="C39" s="18"/>
      <c r="D39" s="6"/>
      <c r="E39" s="6"/>
      <c r="F39" s="6" t="str">
        <f t="shared" ref="F39" si="0">IF(D39&gt;0,ROUND((E39*D39),2),"")</f>
        <v/>
      </c>
    </row>
    <row r="40" spans="1:6" ht="16.899999999999999" customHeight="1" x14ac:dyDescent="0.25">
      <c r="B40" s="552" t="s">
        <v>660</v>
      </c>
      <c r="C40" s="552"/>
      <c r="D40" s="552"/>
      <c r="E40" s="552"/>
      <c r="F40" s="552"/>
    </row>
    <row r="41" spans="1:6" x14ac:dyDescent="0.25">
      <c r="C41" s="4"/>
    </row>
    <row r="42" spans="1:6" x14ac:dyDescent="0.25">
      <c r="A42" s="37" t="s">
        <v>5</v>
      </c>
      <c r="B42" s="38" t="s">
        <v>6</v>
      </c>
      <c r="C42" s="5"/>
      <c r="D42" s="5"/>
      <c r="E42" s="5"/>
      <c r="F42" s="40"/>
    </row>
    <row r="43" spans="1:6" ht="8.4499999999999993" customHeight="1" x14ac:dyDescent="0.25">
      <c r="C43" s="4"/>
    </row>
    <row r="44" spans="1:6" s="13" customFormat="1" ht="60" x14ac:dyDescent="0.25">
      <c r="A44" s="12">
        <v>1</v>
      </c>
      <c r="B44" s="1" t="s">
        <v>39</v>
      </c>
      <c r="C44" s="4"/>
      <c r="D44" s="10"/>
      <c r="E44" s="10"/>
      <c r="F44" s="10"/>
    </row>
    <row r="45" spans="1:6" s="13" customFormat="1" x14ac:dyDescent="0.25">
      <c r="A45" s="12" t="s">
        <v>8</v>
      </c>
      <c r="B45" s="46" t="s">
        <v>10</v>
      </c>
      <c r="C45" s="4" t="s">
        <v>731</v>
      </c>
      <c r="D45" s="10">
        <v>1</v>
      </c>
      <c r="E45" s="10"/>
      <c r="F45" s="10"/>
    </row>
    <row r="46" spans="1:6" s="13" customFormat="1" x14ac:dyDescent="0.25">
      <c r="A46" s="12" t="s">
        <v>9</v>
      </c>
      <c r="B46" s="46" t="s">
        <v>11</v>
      </c>
      <c r="C46" s="4" t="s">
        <v>731</v>
      </c>
      <c r="D46" s="10">
        <v>1</v>
      </c>
      <c r="E46" s="10"/>
      <c r="F46" s="10"/>
    </row>
    <row r="47" spans="1:6" s="13" customFormat="1" ht="5.65" customHeight="1" x14ac:dyDescent="0.25">
      <c r="A47" s="15"/>
      <c r="B47" s="2"/>
      <c r="C47" s="94"/>
      <c r="D47" s="94"/>
      <c r="E47" s="94"/>
      <c r="F47" s="94"/>
    </row>
    <row r="48" spans="1:6" s="13" customFormat="1" ht="5.65" customHeight="1" x14ac:dyDescent="0.25">
      <c r="A48" s="17"/>
      <c r="B48" s="41"/>
      <c r="C48" s="9"/>
      <c r="D48" s="9"/>
      <c r="E48" s="9"/>
      <c r="F48" s="9"/>
    </row>
    <row r="49" spans="1:6" s="13" customFormat="1" ht="59.45" customHeight="1" x14ac:dyDescent="0.25">
      <c r="A49" s="12" t="s">
        <v>12</v>
      </c>
      <c r="B49" s="1" t="s">
        <v>81</v>
      </c>
      <c r="C49" s="4" t="s">
        <v>7</v>
      </c>
      <c r="D49" s="10">
        <v>4</v>
      </c>
      <c r="E49" s="10"/>
      <c r="F49" s="10"/>
    </row>
    <row r="50" spans="1:6" s="13" customFormat="1" ht="5.65" customHeight="1" x14ac:dyDescent="0.25">
      <c r="A50" s="15"/>
      <c r="B50" s="2"/>
      <c r="C50" s="94"/>
      <c r="D50" s="94"/>
      <c r="E50" s="94"/>
      <c r="F50" s="94"/>
    </row>
    <row r="51" spans="1:6" s="13" customFormat="1" ht="5.65" customHeight="1" x14ac:dyDescent="0.25">
      <c r="A51" s="17"/>
      <c r="B51" s="41"/>
      <c r="C51" s="9"/>
      <c r="D51" s="9"/>
      <c r="E51" s="9"/>
      <c r="F51" s="9"/>
    </row>
    <row r="52" spans="1:6" s="13" customFormat="1" ht="46.9" customHeight="1" x14ac:dyDescent="0.25">
      <c r="A52" s="12" t="s">
        <v>13</v>
      </c>
      <c r="B52" s="1" t="s">
        <v>89</v>
      </c>
      <c r="C52" s="4" t="s">
        <v>29</v>
      </c>
      <c r="D52" s="10">
        <v>15</v>
      </c>
      <c r="E52" s="10"/>
      <c r="F52" s="10"/>
    </row>
    <row r="53" spans="1:6" s="13" customFormat="1" ht="5.65" customHeight="1" x14ac:dyDescent="0.25">
      <c r="A53" s="15"/>
      <c r="B53" s="2"/>
      <c r="C53" s="94"/>
      <c r="D53" s="94"/>
      <c r="E53" s="94"/>
      <c r="F53" s="94"/>
    </row>
    <row r="54" spans="1:6" s="13" customFormat="1" ht="5.65" customHeight="1" x14ac:dyDescent="0.25">
      <c r="A54" s="17"/>
      <c r="B54" s="41"/>
      <c r="C54" s="9"/>
      <c r="D54" s="9"/>
      <c r="E54" s="9"/>
      <c r="F54" s="9"/>
    </row>
    <row r="55" spans="1:6" s="13" customFormat="1" ht="45.6" customHeight="1" x14ac:dyDescent="0.25">
      <c r="A55" s="12" t="s">
        <v>14</v>
      </c>
      <c r="B55" s="1" t="s">
        <v>431</v>
      </c>
      <c r="C55" s="4" t="s">
        <v>49</v>
      </c>
      <c r="D55" s="10">
        <v>11</v>
      </c>
      <c r="E55" s="10"/>
      <c r="F55" s="10"/>
    </row>
    <row r="56" spans="1:6" s="13" customFormat="1" ht="5.65" customHeight="1" x14ac:dyDescent="0.25">
      <c r="A56" s="15"/>
      <c r="B56" s="2"/>
      <c r="C56" s="94"/>
      <c r="D56" s="94"/>
      <c r="E56" s="94"/>
      <c r="F56" s="94"/>
    </row>
    <row r="57" spans="1:6" s="13" customFormat="1" ht="5.65" customHeight="1" x14ac:dyDescent="0.25">
      <c r="A57" s="17"/>
      <c r="B57" s="41"/>
      <c r="C57" s="9"/>
      <c r="D57" s="9"/>
      <c r="E57" s="9"/>
      <c r="F57" s="9"/>
    </row>
    <row r="58" spans="1:6" s="13" customFormat="1" ht="60" x14ac:dyDescent="0.25">
      <c r="A58" s="12" t="s">
        <v>15</v>
      </c>
      <c r="B58" s="1" t="s">
        <v>662</v>
      </c>
      <c r="C58" s="4" t="s">
        <v>7</v>
      </c>
      <c r="D58" s="10">
        <v>1</v>
      </c>
      <c r="E58" s="10"/>
      <c r="F58" s="10"/>
    </row>
    <row r="59" spans="1:6" s="13" customFormat="1" ht="5.45" customHeight="1" x14ac:dyDescent="0.25">
      <c r="A59" s="15"/>
      <c r="B59" s="2"/>
      <c r="C59" s="94"/>
      <c r="D59" s="94"/>
      <c r="E59" s="94"/>
      <c r="F59" s="94"/>
    </row>
    <row r="60" spans="1:6" s="13" customFormat="1" ht="5.65" customHeight="1" x14ac:dyDescent="0.25">
      <c r="A60" s="17"/>
      <c r="B60" s="41"/>
      <c r="C60" s="9"/>
      <c r="D60" s="9"/>
      <c r="E60" s="9"/>
      <c r="F60" s="9"/>
    </row>
    <row r="61" spans="1:6" s="13" customFormat="1" ht="61.15" customHeight="1" x14ac:dyDescent="0.25">
      <c r="A61" s="12" t="s">
        <v>16</v>
      </c>
      <c r="B61" s="1" t="s">
        <v>663</v>
      </c>
      <c r="C61" s="4" t="s">
        <v>7</v>
      </c>
      <c r="D61" s="10">
        <v>2</v>
      </c>
      <c r="E61" s="10"/>
      <c r="F61" s="10"/>
    </row>
    <row r="62" spans="1:6" s="13" customFormat="1" ht="5.65" customHeight="1" x14ac:dyDescent="0.25">
      <c r="A62" s="15"/>
      <c r="B62" s="2"/>
      <c r="C62" s="94"/>
      <c r="D62" s="94"/>
      <c r="E62" s="94"/>
      <c r="F62" s="94"/>
    </row>
    <row r="63" spans="1:6" s="13" customFormat="1" ht="5.65" customHeight="1" x14ac:dyDescent="0.25">
      <c r="A63" s="17"/>
      <c r="B63" s="41"/>
      <c r="C63" s="9"/>
      <c r="D63" s="9"/>
      <c r="E63" s="9"/>
      <c r="F63" s="9"/>
    </row>
    <row r="64" spans="1:6" s="13" customFormat="1" ht="90.6" customHeight="1" x14ac:dyDescent="0.25">
      <c r="A64" s="12" t="s">
        <v>17</v>
      </c>
      <c r="B64" s="1" t="s">
        <v>430</v>
      </c>
      <c r="C64" s="4" t="s">
        <v>903</v>
      </c>
      <c r="D64" s="10">
        <v>1</v>
      </c>
      <c r="E64" s="10"/>
      <c r="F64" s="10"/>
    </row>
    <row r="65" spans="1:6" s="13" customFormat="1" ht="5.65" customHeight="1" x14ac:dyDescent="0.25">
      <c r="A65" s="15"/>
      <c r="B65" s="2"/>
      <c r="C65" s="94"/>
      <c r="D65" s="94"/>
      <c r="E65" s="94"/>
      <c r="F65" s="94"/>
    </row>
    <row r="66" spans="1:6" s="14" customFormat="1" ht="5.65" customHeight="1" x14ac:dyDescent="0.25">
      <c r="A66" s="17"/>
      <c r="B66" s="3"/>
      <c r="C66" s="9"/>
      <c r="D66" s="9"/>
      <c r="E66" s="9"/>
      <c r="F66" s="9"/>
    </row>
    <row r="67" spans="1:6" s="13" customFormat="1" x14ac:dyDescent="0.25">
      <c r="A67" s="12" t="s">
        <v>18</v>
      </c>
      <c r="B67" s="1" t="s">
        <v>22</v>
      </c>
      <c r="C67" s="19" t="s">
        <v>689</v>
      </c>
      <c r="D67" s="137">
        <v>0.1</v>
      </c>
      <c r="E67" s="10"/>
      <c r="F67" s="10"/>
    </row>
    <row r="68" spans="1:6" s="13" customFormat="1" ht="4.9000000000000004" customHeight="1" x14ac:dyDescent="0.25">
      <c r="A68" s="15"/>
      <c r="B68" s="2"/>
      <c r="C68" s="94"/>
      <c r="D68" s="94"/>
      <c r="E68" s="94"/>
      <c r="F68" s="94"/>
    </row>
    <row r="69" spans="1:6" s="13" customFormat="1" ht="4.9000000000000004" customHeight="1" x14ac:dyDescent="0.25">
      <c r="A69" s="17"/>
      <c r="B69" s="41"/>
      <c r="C69" s="9"/>
      <c r="D69" s="9"/>
      <c r="E69" s="9"/>
      <c r="F69" s="9"/>
    </row>
    <row r="70" spans="1:6" s="13" customFormat="1" ht="18" customHeight="1" x14ac:dyDescent="0.25">
      <c r="A70" s="47"/>
      <c r="B70" s="160" t="s">
        <v>690</v>
      </c>
      <c r="C70" s="160"/>
      <c r="D70" s="160"/>
      <c r="E70" s="160"/>
      <c r="F70" s="161"/>
    </row>
    <row r="71" spans="1:6" s="13" customFormat="1" x14ac:dyDescent="0.25">
      <c r="A71" s="12"/>
      <c r="B71" s="46"/>
      <c r="C71" s="4"/>
      <c r="D71" s="10"/>
      <c r="E71" s="10"/>
      <c r="F71" s="10"/>
    </row>
    <row r="72" spans="1:6" s="13" customFormat="1" x14ac:dyDescent="0.25">
      <c r="A72" s="12"/>
      <c r="B72" s="46"/>
      <c r="C72" s="4"/>
      <c r="D72" s="10"/>
      <c r="E72" s="10"/>
      <c r="F72" s="10"/>
    </row>
    <row r="73" spans="1:6" x14ac:dyDescent="0.25">
      <c r="A73" s="37" t="s">
        <v>23</v>
      </c>
      <c r="B73" s="38" t="s">
        <v>24</v>
      </c>
      <c r="C73" s="5"/>
      <c r="D73" s="5"/>
      <c r="E73" s="5"/>
      <c r="F73" s="40">
        <f>SUM(F79:F124)</f>
        <v>0</v>
      </c>
    </row>
    <row r="74" spans="1:6" s="13" customFormat="1" ht="5.65" customHeight="1" x14ac:dyDescent="0.25">
      <c r="A74" s="15"/>
      <c r="B74" s="2"/>
      <c r="C74" s="16"/>
      <c r="D74" s="8"/>
      <c r="E74" s="8"/>
      <c r="F74" s="8"/>
    </row>
    <row r="75" spans="1:6" s="14" customFormat="1" ht="5.65" customHeight="1" x14ac:dyDescent="0.25">
      <c r="A75" s="17"/>
      <c r="B75" s="3"/>
      <c r="C75" s="18"/>
      <c r="D75" s="9"/>
      <c r="E75" s="9"/>
      <c r="F75" s="9"/>
    </row>
    <row r="76" spans="1:6" s="13" customFormat="1" ht="63.6" customHeight="1" x14ac:dyDescent="0.25">
      <c r="A76" s="549" t="s">
        <v>28</v>
      </c>
      <c r="B76" s="550"/>
      <c r="C76" s="550"/>
      <c r="D76" s="550"/>
      <c r="E76" s="550"/>
      <c r="F76" s="551"/>
    </row>
    <row r="77" spans="1:6" s="13" customFormat="1" ht="5.65" customHeight="1" x14ac:dyDescent="0.25">
      <c r="A77" s="15"/>
      <c r="B77" s="2"/>
      <c r="C77" s="16"/>
      <c r="D77" s="8"/>
      <c r="E77" s="8"/>
      <c r="F77" s="8"/>
    </row>
    <row r="78" spans="1:6" s="14" customFormat="1" ht="5.65" customHeight="1" x14ac:dyDescent="0.25">
      <c r="A78" s="17"/>
      <c r="B78" s="3"/>
      <c r="C78" s="18"/>
      <c r="D78" s="9"/>
      <c r="E78" s="9"/>
      <c r="F78" s="9"/>
    </row>
    <row r="79" spans="1:6" s="13" customFormat="1" ht="45" x14ac:dyDescent="0.25">
      <c r="A79" s="12" t="s">
        <v>27</v>
      </c>
      <c r="B79" s="1" t="s">
        <v>85</v>
      </c>
      <c r="C79" s="4" t="s">
        <v>26</v>
      </c>
      <c r="D79" s="10">
        <v>16</v>
      </c>
      <c r="E79" s="10"/>
      <c r="F79" s="10"/>
    </row>
    <row r="80" spans="1:6" s="13" customFormat="1" x14ac:dyDescent="0.25">
      <c r="A80" s="12"/>
      <c r="B80" s="1"/>
      <c r="C80" s="4"/>
      <c r="D80" s="10"/>
      <c r="E80" s="10"/>
      <c r="F80" s="10"/>
    </row>
    <row r="81" spans="1:6" s="13" customFormat="1" ht="75" x14ac:dyDescent="0.25">
      <c r="A81" s="17" t="s">
        <v>12</v>
      </c>
      <c r="B81" s="1" t="s">
        <v>796</v>
      </c>
      <c r="C81" s="14"/>
      <c r="D81" s="10"/>
      <c r="E81" s="10"/>
      <c r="F81" s="10"/>
    </row>
    <row r="82" spans="1:6" s="13" customFormat="1" x14ac:dyDescent="0.25">
      <c r="A82" s="17" t="s">
        <v>60</v>
      </c>
      <c r="B82" s="1" t="s">
        <v>711</v>
      </c>
      <c r="C82" s="14" t="s">
        <v>26</v>
      </c>
      <c r="D82" s="10">
        <f>21+91+33</f>
        <v>145</v>
      </c>
      <c r="E82" s="10"/>
      <c r="F82" s="10"/>
    </row>
    <row r="83" spans="1:6" s="13" customFormat="1" x14ac:dyDescent="0.25">
      <c r="A83" s="17" t="s">
        <v>61</v>
      </c>
      <c r="B83" s="1" t="s">
        <v>713</v>
      </c>
      <c r="C83" s="14" t="s">
        <v>26</v>
      </c>
      <c r="D83" s="10">
        <v>38</v>
      </c>
      <c r="E83" s="10"/>
      <c r="F83" s="10"/>
    </row>
    <row r="84" spans="1:6" s="13" customFormat="1" x14ac:dyDescent="0.25">
      <c r="A84" s="17"/>
      <c r="B84" s="1"/>
      <c r="C84" s="14"/>
      <c r="D84" s="10"/>
      <c r="E84" s="10"/>
      <c r="F84" s="10"/>
    </row>
    <row r="85" spans="1:6" s="13" customFormat="1" ht="45" x14ac:dyDescent="0.25">
      <c r="A85" s="17" t="s">
        <v>13</v>
      </c>
      <c r="B85" s="1" t="s">
        <v>717</v>
      </c>
      <c r="C85" s="14" t="s">
        <v>26</v>
      </c>
      <c r="D85" s="10">
        <v>4</v>
      </c>
      <c r="E85" s="10"/>
      <c r="F85" s="10"/>
    </row>
    <row r="86" spans="1:6" s="13" customFormat="1" x14ac:dyDescent="0.25">
      <c r="A86" s="17"/>
      <c r="B86" s="1"/>
      <c r="E86" s="10"/>
      <c r="F86" s="10"/>
    </row>
    <row r="87" spans="1:6" s="13" customFormat="1" ht="76.5" customHeight="1" x14ac:dyDescent="0.25">
      <c r="A87" s="17" t="s">
        <v>14</v>
      </c>
      <c r="B87" s="1" t="s">
        <v>718</v>
      </c>
      <c r="C87" s="14" t="s">
        <v>26</v>
      </c>
      <c r="D87" s="9">
        <v>6</v>
      </c>
      <c r="E87" s="10"/>
      <c r="F87" s="10"/>
    </row>
    <row r="88" spans="1:6" s="13" customFormat="1" x14ac:dyDescent="0.25">
      <c r="A88" s="17"/>
      <c r="B88" s="41"/>
      <c r="C88" s="9"/>
      <c r="D88" s="9"/>
      <c r="E88" s="10"/>
      <c r="F88" s="10"/>
    </row>
    <row r="89" spans="1:6" s="13" customFormat="1" ht="45" x14ac:dyDescent="0.25">
      <c r="A89" s="17" t="s">
        <v>15</v>
      </c>
      <c r="B89" s="26" t="s">
        <v>797</v>
      </c>
      <c r="C89" s="19" t="s">
        <v>29</v>
      </c>
      <c r="D89" s="10">
        <v>32</v>
      </c>
      <c r="E89" s="10"/>
      <c r="F89" s="10"/>
    </row>
    <row r="90" spans="1:6" s="13" customFormat="1" x14ac:dyDescent="0.25">
      <c r="A90" s="17"/>
      <c r="B90" s="27"/>
      <c r="C90" s="91"/>
      <c r="D90" s="10"/>
      <c r="E90" s="10"/>
      <c r="F90" s="10"/>
    </row>
    <row r="91" spans="1:6" s="13" customFormat="1" ht="75" x14ac:dyDescent="0.25">
      <c r="A91" s="17" t="s">
        <v>16</v>
      </c>
      <c r="B91" s="1" t="s">
        <v>726</v>
      </c>
      <c r="C91" s="19" t="s">
        <v>26</v>
      </c>
      <c r="D91" s="10">
        <v>9</v>
      </c>
      <c r="E91" s="10"/>
      <c r="F91" s="10"/>
    </row>
    <row r="92" spans="1:6" s="13" customFormat="1" x14ac:dyDescent="0.25">
      <c r="A92" s="17"/>
      <c r="B92" s="41"/>
      <c r="C92" s="9"/>
      <c r="D92" s="9"/>
      <c r="E92" s="10"/>
      <c r="F92" s="10"/>
    </row>
    <row r="93" spans="1:6" s="13" customFormat="1" ht="120" x14ac:dyDescent="0.25">
      <c r="A93" s="12" t="s">
        <v>17</v>
      </c>
      <c r="B93" s="1" t="s">
        <v>727</v>
      </c>
      <c r="C93" s="19" t="s">
        <v>26</v>
      </c>
      <c r="D93" s="31">
        <v>9</v>
      </c>
      <c r="E93" s="10"/>
      <c r="F93" s="10"/>
    </row>
    <row r="94" spans="1:6" s="13" customFormat="1" x14ac:dyDescent="0.25">
      <c r="A94" s="12"/>
      <c r="B94" s="1"/>
      <c r="C94" s="4"/>
      <c r="D94" s="10"/>
      <c r="E94" s="10"/>
      <c r="F94" s="10"/>
    </row>
    <row r="95" spans="1:6" s="13" customFormat="1" ht="75" x14ac:dyDescent="0.25">
      <c r="A95" s="12" t="s">
        <v>18</v>
      </c>
      <c r="B95" s="1" t="s">
        <v>728</v>
      </c>
      <c r="C95" s="14" t="s">
        <v>26</v>
      </c>
      <c r="D95" s="91">
        <v>9</v>
      </c>
      <c r="E95" s="10"/>
      <c r="F95" s="10"/>
    </row>
    <row r="96" spans="1:6" s="13" customFormat="1" x14ac:dyDescent="0.25">
      <c r="A96" s="12"/>
      <c r="B96" s="28"/>
      <c r="C96" s="25"/>
      <c r="D96" s="25"/>
      <c r="E96" s="10"/>
      <c r="F96" s="10"/>
    </row>
    <row r="97" spans="1:6" s="13" customFormat="1" ht="96" customHeight="1" x14ac:dyDescent="0.25">
      <c r="A97" s="12" t="s">
        <v>19</v>
      </c>
      <c r="B97" s="1" t="s">
        <v>892</v>
      </c>
      <c r="C97" s="4" t="s">
        <v>26</v>
      </c>
      <c r="D97" s="10">
        <v>187</v>
      </c>
      <c r="E97" s="10"/>
      <c r="F97" s="10"/>
    </row>
    <row r="98" spans="1:6" s="13" customFormat="1" x14ac:dyDescent="0.25">
      <c r="A98" s="12"/>
      <c r="B98" s="1"/>
      <c r="C98" s="4"/>
      <c r="D98" s="10"/>
      <c r="E98" s="10"/>
      <c r="F98" s="10"/>
    </row>
    <row r="99" spans="1:6" s="13" customFormat="1" ht="106.5" customHeight="1" x14ac:dyDescent="0.25">
      <c r="A99" s="12" t="s">
        <v>40</v>
      </c>
      <c r="B99" s="178" t="s">
        <v>877</v>
      </c>
      <c r="C99" s="4" t="s">
        <v>687</v>
      </c>
      <c r="D99" s="10">
        <v>36</v>
      </c>
      <c r="E99" s="10"/>
      <c r="F99" s="10"/>
    </row>
    <row r="100" spans="1:6" s="13" customFormat="1" x14ac:dyDescent="0.25">
      <c r="A100" s="17"/>
      <c r="B100" s="41"/>
      <c r="C100" s="9"/>
      <c r="D100" s="9"/>
      <c r="E100" s="10"/>
      <c r="F100" s="10"/>
    </row>
    <row r="101" spans="1:6" s="13" customFormat="1" ht="305.25" customHeight="1" x14ac:dyDescent="0.25">
      <c r="A101" s="17" t="s">
        <v>42</v>
      </c>
      <c r="B101" s="1" t="s">
        <v>904</v>
      </c>
      <c r="C101" s="9" t="s">
        <v>731</v>
      </c>
      <c r="D101" s="9">
        <v>1</v>
      </c>
      <c r="E101" s="10"/>
      <c r="F101" s="10"/>
    </row>
    <row r="102" spans="1:6" s="13" customFormat="1" x14ac:dyDescent="0.25">
      <c r="A102" s="12"/>
      <c r="B102" s="1"/>
      <c r="C102" s="4"/>
      <c r="D102" s="10"/>
      <c r="E102" s="10"/>
      <c r="F102" s="10"/>
    </row>
    <row r="103" spans="1:6" s="13" customFormat="1" ht="46.15" customHeight="1" x14ac:dyDescent="0.25">
      <c r="A103" s="12" t="s">
        <v>43</v>
      </c>
      <c r="B103" s="1" t="s">
        <v>1199</v>
      </c>
      <c r="C103" s="4" t="s">
        <v>26</v>
      </c>
      <c r="D103" s="10">
        <v>8</v>
      </c>
      <c r="E103" s="10"/>
      <c r="F103" s="10"/>
    </row>
    <row r="104" spans="1:6" s="13" customFormat="1" ht="5.65" customHeight="1" x14ac:dyDescent="0.25">
      <c r="A104" s="15"/>
      <c r="B104" s="2"/>
      <c r="C104" s="94"/>
      <c r="D104" s="94"/>
      <c r="E104" s="199"/>
      <c r="F104" s="199"/>
    </row>
    <row r="105" spans="1:6" s="14" customFormat="1" ht="5.65" customHeight="1" x14ac:dyDescent="0.25">
      <c r="A105" s="17"/>
      <c r="B105" s="3"/>
      <c r="C105" s="9"/>
      <c r="D105" s="9"/>
      <c r="E105" s="200"/>
      <c r="F105" s="200"/>
    </row>
    <row r="106" spans="1:6" s="13" customFormat="1" ht="75" customHeight="1" x14ac:dyDescent="0.25">
      <c r="A106" s="12" t="s">
        <v>44</v>
      </c>
      <c r="B106" s="1" t="s">
        <v>884</v>
      </c>
      <c r="C106" s="4" t="s">
        <v>29</v>
      </c>
      <c r="D106" s="10">
        <v>65</v>
      </c>
      <c r="E106" s="10"/>
      <c r="F106" s="10"/>
    </row>
    <row r="107" spans="1:6" s="13" customFormat="1" ht="5.65" customHeight="1" x14ac:dyDescent="0.25">
      <c r="A107" s="15"/>
      <c r="B107" s="2"/>
      <c r="C107" s="94"/>
      <c r="D107" s="94"/>
      <c r="E107" s="199"/>
      <c r="F107" s="199"/>
    </row>
    <row r="108" spans="1:6" s="14" customFormat="1" ht="5.65" customHeight="1" x14ac:dyDescent="0.25">
      <c r="A108" s="17"/>
      <c r="B108" s="3"/>
      <c r="C108" s="9"/>
      <c r="D108" s="9"/>
      <c r="E108" s="200"/>
      <c r="F108" s="200"/>
    </row>
    <row r="109" spans="1:6" s="13" customFormat="1" ht="61.9" customHeight="1" x14ac:dyDescent="0.25">
      <c r="A109" s="12" t="s">
        <v>45</v>
      </c>
      <c r="B109" s="1" t="s">
        <v>134</v>
      </c>
      <c r="C109" s="4" t="s">
        <v>26</v>
      </c>
      <c r="D109" s="10">
        <v>24</v>
      </c>
      <c r="E109" s="10"/>
      <c r="F109" s="10"/>
    </row>
    <row r="110" spans="1:6" s="13" customFormat="1" ht="5.65" customHeight="1" x14ac:dyDescent="0.25">
      <c r="A110" s="15"/>
      <c r="B110" s="2"/>
      <c r="C110" s="94"/>
      <c r="D110" s="94"/>
      <c r="E110" s="199"/>
      <c r="F110" s="199"/>
    </row>
    <row r="111" spans="1:6" s="14" customFormat="1" ht="5.65" customHeight="1" x14ac:dyDescent="0.25">
      <c r="A111" s="17"/>
      <c r="B111" s="3"/>
      <c r="C111" s="9"/>
      <c r="D111" s="9"/>
      <c r="E111" s="200"/>
      <c r="F111" s="200"/>
    </row>
    <row r="112" spans="1:6" s="13" customFormat="1" ht="48" customHeight="1" x14ac:dyDescent="0.25">
      <c r="A112" s="12" t="s">
        <v>46</v>
      </c>
      <c r="B112" s="48" t="s">
        <v>86</v>
      </c>
      <c r="C112" s="4" t="s">
        <v>26</v>
      </c>
      <c r="D112" s="10">
        <v>16</v>
      </c>
      <c r="E112" s="10"/>
      <c r="F112" s="10"/>
    </row>
    <row r="113" spans="1:6" s="13" customFormat="1" ht="5.65" customHeight="1" x14ac:dyDescent="0.25">
      <c r="A113" s="15"/>
      <c r="B113" s="2"/>
      <c r="C113" s="94"/>
      <c r="D113" s="94"/>
      <c r="E113" s="199"/>
      <c r="F113" s="199"/>
    </row>
    <row r="114" spans="1:6" s="14" customFormat="1" ht="5.65" customHeight="1" x14ac:dyDescent="0.25">
      <c r="A114" s="17"/>
      <c r="B114" s="3"/>
      <c r="C114" s="9"/>
      <c r="D114" s="9"/>
      <c r="E114" s="200"/>
      <c r="F114" s="200"/>
    </row>
    <row r="115" spans="1:6" s="14" customFormat="1" ht="30" x14ac:dyDescent="0.25">
      <c r="A115" s="12" t="s">
        <v>78</v>
      </c>
      <c r="B115" s="1" t="s">
        <v>88</v>
      </c>
      <c r="C115" s="4" t="s">
        <v>29</v>
      </c>
      <c r="D115" s="10">
        <v>75</v>
      </c>
      <c r="E115" s="10"/>
      <c r="F115" s="10"/>
    </row>
    <row r="116" spans="1:6" s="13" customFormat="1" ht="5.65" customHeight="1" x14ac:dyDescent="0.25">
      <c r="A116" s="15"/>
      <c r="B116" s="2"/>
      <c r="C116" s="94"/>
      <c r="D116" s="94"/>
      <c r="E116" s="199"/>
      <c r="F116" s="199"/>
    </row>
    <row r="117" spans="1:6" s="14" customFormat="1" ht="5.65" customHeight="1" x14ac:dyDescent="0.25">
      <c r="A117" s="17"/>
      <c r="B117" s="3"/>
      <c r="C117" s="9"/>
      <c r="D117" s="9"/>
      <c r="E117" s="200"/>
      <c r="F117" s="200"/>
    </row>
    <row r="118" spans="1:6" s="14" customFormat="1" ht="135" x14ac:dyDescent="0.25">
      <c r="A118" s="12" t="s">
        <v>138</v>
      </c>
      <c r="B118" s="1" t="s">
        <v>665</v>
      </c>
      <c r="C118" s="4" t="s">
        <v>29</v>
      </c>
      <c r="D118" s="10">
        <v>49</v>
      </c>
      <c r="E118" s="10"/>
      <c r="F118" s="10"/>
    </row>
    <row r="119" spans="1:6" s="13" customFormat="1" ht="5.65" customHeight="1" x14ac:dyDescent="0.25">
      <c r="A119" s="15"/>
      <c r="B119" s="2"/>
      <c r="C119" s="94"/>
      <c r="D119" s="94"/>
      <c r="E119" s="199"/>
      <c r="F119" s="199"/>
    </row>
    <row r="120" spans="1:6" s="14" customFormat="1" ht="5.65" customHeight="1" x14ac:dyDescent="0.25">
      <c r="A120" s="17"/>
      <c r="B120" s="3"/>
      <c r="C120" s="9"/>
      <c r="D120" s="9"/>
      <c r="E120" s="200"/>
      <c r="F120" s="200"/>
    </row>
    <row r="121" spans="1:6" s="14" customFormat="1" ht="34.9" customHeight="1" x14ac:dyDescent="0.25">
      <c r="A121" s="12" t="s">
        <v>139</v>
      </c>
      <c r="B121" s="48" t="s">
        <v>41</v>
      </c>
      <c r="C121" s="4" t="s">
        <v>29</v>
      </c>
      <c r="D121" s="10">
        <v>75</v>
      </c>
      <c r="E121" s="10"/>
      <c r="F121" s="10"/>
    </row>
    <row r="122" spans="1:6" s="13" customFormat="1" ht="5.65" customHeight="1" x14ac:dyDescent="0.25">
      <c r="A122" s="15"/>
      <c r="B122" s="2"/>
      <c r="C122" s="94"/>
      <c r="D122" s="94"/>
      <c r="E122" s="199"/>
      <c r="F122" s="199"/>
    </row>
    <row r="123" spans="1:6" s="14" customFormat="1" ht="5.65" customHeight="1" x14ac:dyDescent="0.25">
      <c r="A123" s="17"/>
      <c r="B123" s="3"/>
      <c r="C123" s="9"/>
      <c r="D123" s="9"/>
      <c r="E123" s="200"/>
      <c r="F123" s="200"/>
    </row>
    <row r="124" spans="1:6" s="13" customFormat="1" x14ac:dyDescent="0.25">
      <c r="A124" s="12" t="s">
        <v>243</v>
      </c>
      <c r="B124" s="1" t="s">
        <v>22</v>
      </c>
      <c r="C124" s="19" t="s">
        <v>689</v>
      </c>
      <c r="D124" s="137">
        <v>0.1</v>
      </c>
      <c r="E124" s="10"/>
      <c r="F124" s="10"/>
    </row>
    <row r="125" spans="1:6" s="13" customFormat="1" ht="5.65" customHeight="1" x14ac:dyDescent="0.25">
      <c r="A125" s="15"/>
      <c r="B125" s="2"/>
      <c r="C125" s="94"/>
      <c r="D125" s="94"/>
      <c r="E125" s="199"/>
      <c r="F125" s="199" t="str">
        <f t="shared" ref="F125" si="1">IF(D125&gt;0,ROUND((E125*D125),2),"")</f>
        <v/>
      </c>
    </row>
    <row r="126" spans="1:6" s="14" customFormat="1" ht="5.65" customHeight="1" x14ac:dyDescent="0.25">
      <c r="A126" s="17"/>
      <c r="B126" s="3"/>
      <c r="C126" s="9"/>
      <c r="D126" s="9"/>
      <c r="E126" s="200"/>
      <c r="F126" s="200"/>
    </row>
    <row r="127" spans="1:6" s="13" customFormat="1" ht="17.25" customHeight="1" x14ac:dyDescent="0.25">
      <c r="A127" s="47"/>
      <c r="B127" s="160" t="s">
        <v>691</v>
      </c>
      <c r="C127" s="160"/>
      <c r="D127" s="160"/>
      <c r="E127" s="201"/>
      <c r="F127" s="202"/>
    </row>
    <row r="128" spans="1:6" s="13" customFormat="1" x14ac:dyDescent="0.25">
      <c r="A128" s="12"/>
      <c r="B128" s="46"/>
      <c r="C128" s="4"/>
      <c r="D128" s="10"/>
      <c r="E128" s="10"/>
      <c r="F128" s="10"/>
    </row>
    <row r="129" spans="1:6" s="13" customFormat="1" x14ac:dyDescent="0.25">
      <c r="A129" s="12"/>
      <c r="B129" s="46"/>
      <c r="C129" s="4"/>
      <c r="D129" s="10"/>
      <c r="E129" s="10"/>
      <c r="F129" s="10"/>
    </row>
    <row r="130" spans="1:6" x14ac:dyDescent="0.25">
      <c r="A130" s="37" t="s">
        <v>30</v>
      </c>
      <c r="B130" s="38" t="s">
        <v>432</v>
      </c>
      <c r="C130" s="5"/>
      <c r="D130" s="5"/>
      <c r="E130" s="196"/>
      <c r="F130" s="40"/>
    </row>
    <row r="131" spans="1:6" s="13" customFormat="1" ht="5.65" customHeight="1" x14ac:dyDescent="0.25">
      <c r="A131" s="15"/>
      <c r="B131" s="2"/>
      <c r="C131" s="94"/>
      <c r="D131" s="94"/>
      <c r="E131" s="199"/>
      <c r="F131" s="199"/>
    </row>
    <row r="132" spans="1:6" s="14" customFormat="1" ht="5.65" customHeight="1" x14ac:dyDescent="0.25">
      <c r="A132" s="17"/>
      <c r="B132" s="3"/>
      <c r="C132" s="9"/>
      <c r="D132" s="9"/>
      <c r="E132" s="200"/>
      <c r="F132" s="200"/>
    </row>
    <row r="133" spans="1:6" s="51" customFormat="1" ht="60.6" customHeight="1" x14ac:dyDescent="0.25">
      <c r="A133" s="49" t="s">
        <v>27</v>
      </c>
      <c r="B133" s="50" t="s">
        <v>133</v>
      </c>
      <c r="C133" s="96" t="s">
        <v>29</v>
      </c>
      <c r="D133" s="97">
        <v>132</v>
      </c>
      <c r="E133" s="97"/>
      <c r="F133" s="97"/>
    </row>
    <row r="134" spans="1:6" s="13" customFormat="1" ht="5.65" customHeight="1" x14ac:dyDescent="0.25">
      <c r="A134" s="15"/>
      <c r="B134" s="2"/>
      <c r="C134" s="94"/>
      <c r="D134" s="94"/>
      <c r="E134" s="199"/>
      <c r="F134" s="199"/>
    </row>
    <row r="135" spans="1:6" s="14" customFormat="1" ht="5.65" customHeight="1" x14ac:dyDescent="0.25">
      <c r="A135" s="17"/>
      <c r="B135" s="3"/>
      <c r="C135" s="9"/>
      <c r="D135" s="9"/>
      <c r="E135" s="200"/>
      <c r="F135" s="200"/>
    </row>
    <row r="136" spans="1:6" s="13" customFormat="1" ht="47.45" customHeight="1" x14ac:dyDescent="0.25">
      <c r="A136" s="12" t="s">
        <v>12</v>
      </c>
      <c r="B136" s="50" t="s">
        <v>906</v>
      </c>
      <c r="C136" s="4" t="s">
        <v>29</v>
      </c>
      <c r="D136" s="10">
        <v>165</v>
      </c>
      <c r="E136" s="10"/>
      <c r="F136" s="10"/>
    </row>
    <row r="137" spans="1:6" s="13" customFormat="1" ht="5.65" customHeight="1" x14ac:dyDescent="0.25">
      <c r="A137" s="15"/>
      <c r="B137" s="2"/>
      <c r="C137" s="94"/>
      <c r="D137" s="94"/>
      <c r="E137" s="199"/>
      <c r="F137" s="199"/>
    </row>
    <row r="138" spans="1:6" s="14" customFormat="1" ht="5.65" customHeight="1" x14ac:dyDescent="0.25">
      <c r="A138" s="17"/>
      <c r="B138" s="3"/>
      <c r="C138" s="9"/>
      <c r="D138" s="9"/>
      <c r="E138" s="200"/>
      <c r="F138" s="200"/>
    </row>
    <row r="139" spans="1:6" s="13" customFormat="1" ht="117.75" customHeight="1" x14ac:dyDescent="0.25">
      <c r="A139" s="12" t="s">
        <v>13</v>
      </c>
      <c r="B139" s="50" t="s">
        <v>127</v>
      </c>
      <c r="C139" s="4" t="s">
        <v>29</v>
      </c>
      <c r="D139" s="10">
        <v>45</v>
      </c>
      <c r="E139" s="10"/>
      <c r="F139" s="10"/>
    </row>
    <row r="140" spans="1:6" s="13" customFormat="1" ht="5.65" customHeight="1" x14ac:dyDescent="0.25">
      <c r="A140" s="15"/>
      <c r="B140" s="2"/>
      <c r="C140" s="94"/>
      <c r="D140" s="94"/>
      <c r="E140" s="199"/>
      <c r="F140" s="199"/>
    </row>
    <row r="141" spans="1:6" s="14" customFormat="1" ht="5.65" customHeight="1" x14ac:dyDescent="0.25">
      <c r="A141" s="17"/>
      <c r="B141" s="3"/>
      <c r="C141" s="9"/>
      <c r="D141" s="9"/>
      <c r="E141" s="200"/>
      <c r="F141" s="200"/>
    </row>
    <row r="142" spans="1:6" s="13" customFormat="1" ht="88.15" customHeight="1" x14ac:dyDescent="0.25">
      <c r="A142" s="12" t="s">
        <v>14</v>
      </c>
      <c r="B142" s="1" t="s">
        <v>126</v>
      </c>
      <c r="C142" s="96" t="s">
        <v>7</v>
      </c>
      <c r="D142" s="10">
        <v>2</v>
      </c>
      <c r="E142" s="10"/>
      <c r="F142" s="10"/>
    </row>
    <row r="143" spans="1:6" s="13" customFormat="1" ht="5.45" customHeight="1" x14ac:dyDescent="0.25">
      <c r="A143" s="15"/>
      <c r="B143" s="2"/>
      <c r="C143" s="94"/>
      <c r="D143" s="94"/>
      <c r="E143" s="199"/>
      <c r="F143" s="199"/>
    </row>
    <row r="144" spans="1:6" s="14" customFormat="1" ht="5.65" customHeight="1" x14ac:dyDescent="0.25">
      <c r="A144" s="17"/>
      <c r="B144" s="3"/>
      <c r="C144" s="9"/>
      <c r="D144" s="9"/>
      <c r="E144" s="200"/>
      <c r="F144" s="200"/>
    </row>
    <row r="145" spans="1:6" s="13" customFormat="1" ht="62.25" customHeight="1" x14ac:dyDescent="0.25">
      <c r="A145" s="12" t="s">
        <v>15</v>
      </c>
      <c r="B145" s="1" t="s">
        <v>122</v>
      </c>
      <c r="C145" s="96" t="s">
        <v>7</v>
      </c>
      <c r="D145" s="10">
        <v>2</v>
      </c>
      <c r="E145" s="10"/>
      <c r="F145" s="10"/>
    </row>
    <row r="146" spans="1:6" s="13" customFormat="1" ht="5.65" customHeight="1" x14ac:dyDescent="0.25">
      <c r="A146" s="15"/>
      <c r="B146" s="2"/>
      <c r="C146" s="94"/>
      <c r="D146" s="94"/>
      <c r="E146" s="199"/>
      <c r="F146" s="199"/>
    </row>
    <row r="147" spans="1:6" s="14" customFormat="1" ht="5.65" customHeight="1" x14ac:dyDescent="0.25">
      <c r="A147" s="17"/>
      <c r="B147" s="3"/>
      <c r="C147" s="9"/>
      <c r="D147" s="9"/>
      <c r="E147" s="200"/>
      <c r="F147" s="200"/>
    </row>
    <row r="148" spans="1:6" s="13" customFormat="1" ht="45" x14ac:dyDescent="0.25">
      <c r="A148" s="12" t="s">
        <v>16</v>
      </c>
      <c r="B148" s="50" t="s">
        <v>907</v>
      </c>
      <c r="C148" s="4" t="s">
        <v>29</v>
      </c>
      <c r="D148" s="10">
        <v>35</v>
      </c>
      <c r="E148" s="10"/>
      <c r="F148" s="10"/>
    </row>
    <row r="149" spans="1:6" s="13" customFormat="1" ht="5.65" customHeight="1" x14ac:dyDescent="0.25">
      <c r="A149" s="15"/>
      <c r="B149" s="2"/>
      <c r="C149" s="94"/>
      <c r="D149" s="94"/>
      <c r="E149" s="199"/>
      <c r="F149" s="199"/>
    </row>
    <row r="150" spans="1:6" s="14" customFormat="1" ht="5.65" customHeight="1" x14ac:dyDescent="0.25">
      <c r="A150" s="17"/>
      <c r="B150" s="3"/>
      <c r="C150" s="9"/>
      <c r="D150" s="9"/>
      <c r="E150" s="200"/>
      <c r="F150" s="200"/>
    </row>
    <row r="151" spans="1:6" s="13" customFormat="1" ht="60" customHeight="1" x14ac:dyDescent="0.25">
      <c r="A151" s="12" t="s">
        <v>17</v>
      </c>
      <c r="B151" s="1" t="s">
        <v>137</v>
      </c>
      <c r="C151" s="4" t="s">
        <v>29</v>
      </c>
      <c r="D151" s="10">
        <v>145</v>
      </c>
      <c r="E151" s="10"/>
      <c r="F151" s="10"/>
    </row>
    <row r="152" spans="1:6" s="13" customFormat="1" ht="5.65" customHeight="1" x14ac:dyDescent="0.25">
      <c r="A152" s="15"/>
      <c r="B152" s="2"/>
      <c r="C152" s="94"/>
      <c r="D152" s="94"/>
      <c r="E152" s="199"/>
      <c r="F152" s="199"/>
    </row>
    <row r="153" spans="1:6" s="14" customFormat="1" ht="5.65" customHeight="1" x14ac:dyDescent="0.25">
      <c r="A153" s="17"/>
      <c r="B153" s="3"/>
      <c r="C153" s="9"/>
      <c r="D153" s="9"/>
      <c r="E153" s="200"/>
      <c r="F153" s="200"/>
    </row>
    <row r="154" spans="1:6" s="13" customFormat="1" ht="121.15" customHeight="1" x14ac:dyDescent="0.25">
      <c r="A154" s="12" t="s">
        <v>18</v>
      </c>
      <c r="B154" s="1" t="s">
        <v>129</v>
      </c>
      <c r="C154" s="4" t="s">
        <v>29</v>
      </c>
      <c r="D154" s="10">
        <v>15</v>
      </c>
      <c r="E154" s="10"/>
      <c r="F154" s="10"/>
    </row>
    <row r="155" spans="1:6" s="13" customFormat="1" ht="5.45" customHeight="1" x14ac:dyDescent="0.25">
      <c r="A155" s="15"/>
      <c r="B155" s="2"/>
      <c r="C155" s="94"/>
      <c r="D155" s="94"/>
      <c r="E155" s="199"/>
      <c r="F155" s="199"/>
    </row>
    <row r="156" spans="1:6" s="14" customFormat="1" ht="5.65" customHeight="1" x14ac:dyDescent="0.25">
      <c r="A156" s="17"/>
      <c r="B156" s="3"/>
      <c r="C156" s="9"/>
      <c r="D156" s="9"/>
      <c r="E156" s="200"/>
      <c r="F156" s="200"/>
    </row>
    <row r="157" spans="1:6" s="13" customFormat="1" ht="46.9" customHeight="1" x14ac:dyDescent="0.25">
      <c r="A157" s="12" t="s">
        <v>19</v>
      </c>
      <c r="B157" s="1" t="s">
        <v>130</v>
      </c>
      <c r="C157" s="4" t="s">
        <v>29</v>
      </c>
      <c r="D157" s="10">
        <v>79</v>
      </c>
      <c r="E157" s="10"/>
      <c r="F157" s="10"/>
    </row>
    <row r="158" spans="1:6" s="13" customFormat="1" ht="5.65" customHeight="1" x14ac:dyDescent="0.25">
      <c r="A158" s="15"/>
      <c r="B158" s="2"/>
      <c r="C158" s="94"/>
      <c r="D158" s="94"/>
      <c r="E158" s="199"/>
      <c r="F158" s="199"/>
    </row>
    <row r="159" spans="1:6" s="14" customFormat="1" ht="5.65" customHeight="1" x14ac:dyDescent="0.25">
      <c r="A159" s="17"/>
      <c r="B159" s="3"/>
      <c r="C159" s="9"/>
      <c r="D159" s="9"/>
      <c r="E159" s="200"/>
      <c r="F159" s="200"/>
    </row>
    <row r="160" spans="1:6" s="13" customFormat="1" ht="46.15" customHeight="1" x14ac:dyDescent="0.25">
      <c r="A160" s="12" t="s">
        <v>40</v>
      </c>
      <c r="B160" s="1" t="s">
        <v>131</v>
      </c>
      <c r="C160" s="4" t="s">
        <v>49</v>
      </c>
      <c r="D160" s="10">
        <v>21</v>
      </c>
      <c r="E160" s="10"/>
      <c r="F160" s="10"/>
    </row>
    <row r="161" spans="1:6" s="13" customFormat="1" ht="5.65" customHeight="1" x14ac:dyDescent="0.25">
      <c r="A161" s="15"/>
      <c r="B161" s="2"/>
      <c r="C161" s="94"/>
      <c r="D161" s="94"/>
      <c r="E161" s="199"/>
      <c r="F161" s="199"/>
    </row>
    <row r="162" spans="1:6" s="14" customFormat="1" ht="5.65" customHeight="1" x14ac:dyDescent="0.25">
      <c r="A162" s="17"/>
      <c r="B162" s="3"/>
      <c r="C162" s="9"/>
      <c r="D162" s="9"/>
      <c r="E162" s="200"/>
      <c r="F162" s="200"/>
    </row>
    <row r="163" spans="1:6" s="13" customFormat="1" ht="89.45" customHeight="1" x14ac:dyDescent="0.25">
      <c r="A163" s="12" t="s">
        <v>42</v>
      </c>
      <c r="B163" s="1" t="s">
        <v>132</v>
      </c>
      <c r="C163" s="4" t="s">
        <v>29</v>
      </c>
      <c r="D163" s="10">
        <v>145</v>
      </c>
      <c r="E163" s="10"/>
      <c r="F163" s="10"/>
    </row>
    <row r="164" spans="1:6" s="13" customFormat="1" ht="5.65" customHeight="1" x14ac:dyDescent="0.25">
      <c r="A164" s="15"/>
      <c r="B164" s="2"/>
      <c r="C164" s="94"/>
      <c r="D164" s="94"/>
      <c r="E164" s="199"/>
      <c r="F164" s="199"/>
    </row>
    <row r="165" spans="1:6" s="14" customFormat="1" ht="5.65" customHeight="1" x14ac:dyDescent="0.25">
      <c r="A165" s="17"/>
      <c r="B165" s="3"/>
      <c r="C165" s="9"/>
      <c r="D165" s="9"/>
      <c r="E165" s="200"/>
      <c r="F165" s="200"/>
    </row>
    <row r="166" spans="1:6" s="51" customFormat="1" ht="164.25" customHeight="1" x14ac:dyDescent="0.25">
      <c r="A166" s="49" t="s">
        <v>43</v>
      </c>
      <c r="B166" s="50" t="s">
        <v>908</v>
      </c>
      <c r="C166" s="4" t="s">
        <v>7</v>
      </c>
      <c r="D166" s="97">
        <v>6</v>
      </c>
      <c r="E166" s="97"/>
      <c r="F166" s="97"/>
    </row>
    <row r="167" spans="1:6" s="13" customFormat="1" ht="15" customHeight="1" x14ac:dyDescent="0.25">
      <c r="A167" s="15"/>
      <c r="B167" s="2"/>
      <c r="C167" s="94"/>
      <c r="D167" s="94"/>
      <c r="E167" s="199"/>
      <c r="F167" s="199"/>
    </row>
    <row r="168" spans="1:6" s="14" customFormat="1" ht="60" x14ac:dyDescent="0.25">
      <c r="A168" s="17" t="s">
        <v>44</v>
      </c>
      <c r="B168" s="1" t="s">
        <v>898</v>
      </c>
      <c r="C168" s="9" t="s">
        <v>29</v>
      </c>
      <c r="D168" s="211">
        <v>132</v>
      </c>
      <c r="E168" s="200"/>
      <c r="F168" s="200"/>
    </row>
    <row r="169" spans="1:6" s="14" customFormat="1" x14ac:dyDescent="0.25">
      <c r="A169" s="17"/>
      <c r="B169" s="1"/>
      <c r="C169" s="9"/>
      <c r="D169" s="211"/>
      <c r="E169" s="200"/>
      <c r="F169" s="200"/>
    </row>
    <row r="170" spans="1:6" s="14" customFormat="1" x14ac:dyDescent="0.25">
      <c r="A170" s="12" t="s">
        <v>45</v>
      </c>
      <c r="B170" s="1" t="s">
        <v>22</v>
      </c>
      <c r="C170" s="19" t="s">
        <v>689</v>
      </c>
      <c r="D170" s="137">
        <v>0.1</v>
      </c>
      <c r="E170" s="200"/>
      <c r="F170" s="97"/>
    </row>
    <row r="171" spans="1:6" s="13" customFormat="1" ht="5.65" customHeight="1" x14ac:dyDescent="0.25">
      <c r="A171" s="15"/>
      <c r="B171" s="2"/>
      <c r="C171" s="94"/>
      <c r="D171" s="94"/>
      <c r="E171" s="199"/>
      <c r="F171" s="199"/>
    </row>
    <row r="172" spans="1:6" s="14" customFormat="1" ht="5.65" customHeight="1" x14ac:dyDescent="0.25">
      <c r="A172" s="17"/>
      <c r="B172" s="3"/>
      <c r="C172" s="9"/>
      <c r="D172" s="9"/>
      <c r="E172" s="200"/>
      <c r="F172" s="200"/>
    </row>
    <row r="173" spans="1:6" s="13" customFormat="1" ht="18.75" customHeight="1" x14ac:dyDescent="0.25">
      <c r="A173" s="47"/>
      <c r="B173" s="160" t="s">
        <v>840</v>
      </c>
      <c r="C173" s="160"/>
      <c r="D173" s="160"/>
      <c r="E173" s="201"/>
      <c r="F173" s="202"/>
    </row>
    <row r="174" spans="1:6" s="13" customFormat="1" x14ac:dyDescent="0.25">
      <c r="A174" s="12"/>
      <c r="B174" s="46"/>
      <c r="C174" s="4"/>
      <c r="D174" s="10"/>
      <c r="E174" s="10"/>
      <c r="F174" s="10"/>
    </row>
    <row r="175" spans="1:6" s="13" customFormat="1" x14ac:dyDescent="0.25">
      <c r="A175" s="12"/>
      <c r="B175" s="46"/>
      <c r="C175" s="4"/>
      <c r="D175" s="10"/>
      <c r="E175" s="10"/>
      <c r="F175" s="10"/>
    </row>
    <row r="176" spans="1:6" x14ac:dyDescent="0.25">
      <c r="A176" s="37" t="s">
        <v>31</v>
      </c>
      <c r="B176" s="38" t="s">
        <v>38</v>
      </c>
      <c r="C176" s="5"/>
      <c r="D176" s="5"/>
      <c r="E176" s="196"/>
      <c r="F176" s="40"/>
    </row>
    <row r="177" spans="1:6" s="13" customFormat="1" ht="5.65" customHeight="1" x14ac:dyDescent="0.25">
      <c r="A177" s="15"/>
      <c r="B177" s="2"/>
      <c r="C177" s="94"/>
      <c r="D177" s="94"/>
      <c r="E177" s="199"/>
      <c r="F177" s="199"/>
    </row>
    <row r="178" spans="1:6" s="14" customFormat="1" ht="5.65" customHeight="1" x14ac:dyDescent="0.25">
      <c r="A178" s="17"/>
      <c r="B178" s="3"/>
      <c r="C178" s="9"/>
      <c r="D178" s="9"/>
      <c r="E178" s="200"/>
      <c r="F178" s="200"/>
    </row>
    <row r="179" spans="1:6" s="13" customFormat="1" ht="91.15" customHeight="1" x14ac:dyDescent="0.25">
      <c r="A179" s="12" t="s">
        <v>27</v>
      </c>
      <c r="B179" s="1" t="s">
        <v>667</v>
      </c>
      <c r="C179" s="4" t="s">
        <v>29</v>
      </c>
      <c r="D179" s="10">
        <v>6</v>
      </c>
      <c r="E179" s="10"/>
      <c r="F179" s="10"/>
    </row>
    <row r="180" spans="1:6" s="14" customFormat="1" ht="15.75" customHeight="1" x14ac:dyDescent="0.25">
      <c r="A180" s="17"/>
      <c r="B180" s="3"/>
      <c r="C180" s="9"/>
      <c r="D180" s="9"/>
      <c r="E180" s="200"/>
      <c r="F180" s="200"/>
    </row>
    <row r="181" spans="1:6" s="13" customFormat="1" ht="44.45" customHeight="1" x14ac:dyDescent="0.25">
      <c r="A181" s="12" t="s">
        <v>12</v>
      </c>
      <c r="B181" s="1" t="s">
        <v>136</v>
      </c>
      <c r="C181" s="4" t="s">
        <v>49</v>
      </c>
      <c r="D181" s="10">
        <v>23</v>
      </c>
      <c r="E181" s="10"/>
      <c r="F181" s="10"/>
    </row>
    <row r="182" spans="1:6" s="14" customFormat="1" ht="14.25" customHeight="1" x14ac:dyDescent="0.25">
      <c r="A182" s="17"/>
      <c r="B182" s="3"/>
      <c r="C182" s="9"/>
      <c r="D182" s="9"/>
      <c r="E182" s="200"/>
      <c r="F182" s="200"/>
    </row>
    <row r="183" spans="1:6" s="13" customFormat="1" ht="105" x14ac:dyDescent="0.25">
      <c r="A183" s="12" t="s">
        <v>13</v>
      </c>
      <c r="B183" s="1" t="s">
        <v>909</v>
      </c>
      <c r="C183" s="4" t="s">
        <v>29</v>
      </c>
      <c r="D183" s="10">
        <v>41</v>
      </c>
      <c r="E183" s="10"/>
      <c r="F183" s="10"/>
    </row>
    <row r="184" spans="1:6" s="13" customFormat="1" ht="11.25" customHeight="1" x14ac:dyDescent="0.25">
      <c r="A184" s="15"/>
      <c r="B184" s="2"/>
      <c r="C184" s="94"/>
      <c r="D184" s="94"/>
      <c r="E184" s="199"/>
      <c r="F184" s="199"/>
    </row>
    <row r="185" spans="1:6" s="13" customFormat="1" ht="105" x14ac:dyDescent="0.25">
      <c r="A185" s="12" t="s">
        <v>14</v>
      </c>
      <c r="B185" s="1" t="s">
        <v>920</v>
      </c>
      <c r="C185" s="4" t="s">
        <v>26</v>
      </c>
      <c r="D185" s="10">
        <v>15</v>
      </c>
      <c r="E185" s="200"/>
      <c r="F185" s="200"/>
    </row>
    <row r="186" spans="1:6" s="14" customFormat="1" ht="12.75" customHeight="1" x14ac:dyDescent="0.25">
      <c r="A186" s="17"/>
      <c r="B186" s="3"/>
      <c r="C186" s="9"/>
      <c r="D186" s="9"/>
      <c r="E186" s="200"/>
      <c r="F186" s="200"/>
    </row>
    <row r="187" spans="1:6" s="14" customFormat="1" x14ac:dyDescent="0.25">
      <c r="A187" s="12" t="s">
        <v>15</v>
      </c>
      <c r="B187" s="1" t="s">
        <v>22</v>
      </c>
      <c r="C187" s="19" t="s">
        <v>689</v>
      </c>
      <c r="D187" s="137">
        <v>0.1</v>
      </c>
      <c r="E187" s="200"/>
      <c r="F187" s="200"/>
    </row>
    <row r="188" spans="1:6" s="13" customFormat="1" ht="5.65" customHeight="1" x14ac:dyDescent="0.25">
      <c r="A188" s="15"/>
      <c r="B188" s="2"/>
      <c r="C188" s="94"/>
      <c r="D188" s="94"/>
      <c r="E188" s="199"/>
      <c r="F188" s="199"/>
    </row>
    <row r="189" spans="1:6" s="14" customFormat="1" ht="5.65" customHeight="1" x14ac:dyDescent="0.25">
      <c r="A189" s="17"/>
      <c r="B189" s="3"/>
      <c r="C189" s="9"/>
      <c r="D189" s="9"/>
      <c r="E189" s="200"/>
      <c r="F189" s="200"/>
    </row>
    <row r="190" spans="1:6" s="13" customFormat="1" ht="18.75" customHeight="1" x14ac:dyDescent="0.25">
      <c r="A190" s="47"/>
      <c r="B190" s="160" t="s">
        <v>752</v>
      </c>
      <c r="C190" s="160"/>
      <c r="D190" s="160"/>
      <c r="E190" s="201"/>
      <c r="F190" s="202"/>
    </row>
    <row r="191" spans="1:6" s="13" customFormat="1" x14ac:dyDescent="0.25">
      <c r="A191" s="12"/>
      <c r="B191" s="46"/>
      <c r="C191" s="4"/>
      <c r="D191" s="10"/>
      <c r="E191" s="10"/>
      <c r="F191" s="10"/>
    </row>
    <row r="192" spans="1:6" s="13" customFormat="1" x14ac:dyDescent="0.25">
      <c r="A192" s="12"/>
      <c r="B192" s="46"/>
      <c r="C192" s="4"/>
      <c r="D192" s="10"/>
      <c r="E192" s="10"/>
      <c r="F192" s="10"/>
    </row>
    <row r="193" spans="1:6" x14ac:dyDescent="0.25">
      <c r="A193" s="37" t="s">
        <v>32</v>
      </c>
      <c r="B193" s="38" t="s">
        <v>47</v>
      </c>
      <c r="C193" s="5"/>
      <c r="D193" s="5"/>
      <c r="E193" s="196"/>
      <c r="F193" s="40"/>
    </row>
    <row r="194" spans="1:6" s="13" customFormat="1" ht="15.95" customHeight="1" x14ac:dyDescent="0.25">
      <c r="A194" s="15"/>
      <c r="B194" s="2"/>
      <c r="C194" s="94"/>
      <c r="D194" s="94"/>
      <c r="E194" s="199"/>
      <c r="F194" s="199"/>
    </row>
    <row r="195" spans="1:6" s="13" customFormat="1" ht="105" x14ac:dyDescent="0.25">
      <c r="A195" s="168">
        <v>1</v>
      </c>
      <c r="B195" s="166" t="s">
        <v>773</v>
      </c>
      <c r="C195" s="167" t="s">
        <v>29</v>
      </c>
      <c r="D195" s="9">
        <v>51</v>
      </c>
      <c r="E195" s="200"/>
      <c r="F195" s="200"/>
    </row>
    <row r="196" spans="1:6" s="13" customFormat="1" ht="15.95" customHeight="1" x14ac:dyDescent="0.25">
      <c r="A196" s="168"/>
      <c r="B196" s="166"/>
      <c r="C196" s="167"/>
      <c r="D196" s="9"/>
      <c r="E196" s="200"/>
      <c r="F196" s="200"/>
    </row>
    <row r="197" spans="1:6" s="13" customFormat="1" ht="75" x14ac:dyDescent="0.25">
      <c r="A197" s="168" t="s">
        <v>12</v>
      </c>
      <c r="B197" s="166" t="s">
        <v>774</v>
      </c>
      <c r="C197" s="167" t="s">
        <v>29</v>
      </c>
      <c r="D197" s="9">
        <v>79</v>
      </c>
      <c r="E197" s="200"/>
      <c r="F197" s="200"/>
    </row>
    <row r="198" spans="1:6" s="13" customFormat="1" ht="15.95" customHeight="1" x14ac:dyDescent="0.25">
      <c r="A198" s="168"/>
      <c r="B198" s="166"/>
      <c r="C198" s="167"/>
      <c r="D198" s="9"/>
      <c r="E198" s="200"/>
      <c r="F198" s="200"/>
    </row>
    <row r="199" spans="1:6" s="13" customFormat="1" ht="48" customHeight="1" x14ac:dyDescent="0.25">
      <c r="A199" s="168" t="s">
        <v>13</v>
      </c>
      <c r="B199" s="166" t="s">
        <v>775</v>
      </c>
      <c r="C199" s="167" t="s">
        <v>29</v>
      </c>
      <c r="D199" s="9">
        <v>16</v>
      </c>
      <c r="E199" s="200"/>
      <c r="F199" s="200"/>
    </row>
    <row r="200" spans="1:6" s="13" customFormat="1" ht="15.95" customHeight="1" x14ac:dyDescent="0.25">
      <c r="A200" s="168"/>
      <c r="B200" s="166"/>
      <c r="C200" s="167"/>
      <c r="D200" s="9"/>
      <c r="E200" s="200"/>
      <c r="F200" s="200"/>
    </row>
    <row r="201" spans="1:6" s="13" customFormat="1" ht="45" x14ac:dyDescent="0.25">
      <c r="A201" s="168" t="s">
        <v>14</v>
      </c>
      <c r="B201" s="166" t="s">
        <v>776</v>
      </c>
      <c r="C201" s="167" t="s">
        <v>7</v>
      </c>
      <c r="D201" s="9">
        <v>8</v>
      </c>
      <c r="E201" s="200"/>
      <c r="F201" s="200"/>
    </row>
    <row r="202" spans="1:6" s="13" customFormat="1" ht="15.95" customHeight="1" x14ac:dyDescent="0.25">
      <c r="A202" s="168"/>
      <c r="B202" s="32"/>
      <c r="C202" s="32"/>
      <c r="D202" s="9"/>
      <c r="E202" s="200"/>
      <c r="F202" s="200"/>
    </row>
    <row r="203" spans="1:6" s="13" customFormat="1" ht="47.25" customHeight="1" x14ac:dyDescent="0.25">
      <c r="A203" s="168" t="s">
        <v>15</v>
      </c>
      <c r="B203" s="181" t="s">
        <v>1168</v>
      </c>
      <c r="C203" s="460" t="s">
        <v>29</v>
      </c>
      <c r="D203" s="9">
        <v>105</v>
      </c>
      <c r="E203" s="200"/>
      <c r="F203" s="200"/>
    </row>
    <row r="204" spans="1:6" s="13" customFormat="1" ht="18.75" customHeight="1" x14ac:dyDescent="0.25">
      <c r="A204" s="168"/>
      <c r="B204" s="181"/>
      <c r="C204" s="460"/>
      <c r="D204" s="9"/>
      <c r="E204" s="200"/>
      <c r="F204" s="200"/>
    </row>
    <row r="205" spans="1:6" s="13" customFormat="1" ht="47.25" customHeight="1" x14ac:dyDescent="0.25">
      <c r="A205" s="168" t="s">
        <v>16</v>
      </c>
      <c r="B205" s="181" t="s">
        <v>1169</v>
      </c>
      <c r="C205" s="460" t="s">
        <v>29</v>
      </c>
      <c r="D205" s="9">
        <v>45</v>
      </c>
      <c r="E205" s="200"/>
      <c r="F205" s="200"/>
    </row>
    <row r="206" spans="1:6" s="13" customFormat="1" ht="15.95" customHeight="1" x14ac:dyDescent="0.25">
      <c r="A206" s="168"/>
      <c r="B206" s="166"/>
      <c r="C206" s="167"/>
      <c r="D206" s="9"/>
      <c r="E206" s="200"/>
      <c r="F206" s="200"/>
    </row>
    <row r="207" spans="1:6" s="13" customFormat="1" ht="75" x14ac:dyDescent="0.25">
      <c r="A207" s="17" t="s">
        <v>17</v>
      </c>
      <c r="B207" s="166" t="s">
        <v>802</v>
      </c>
      <c r="C207" s="167" t="s">
        <v>29</v>
      </c>
      <c r="D207" s="169">
        <v>16</v>
      </c>
      <c r="E207" s="200"/>
      <c r="F207" s="200"/>
    </row>
    <row r="208" spans="1:6" s="13" customFormat="1" ht="15.95" customHeight="1" x14ac:dyDescent="0.25">
      <c r="A208" s="168"/>
      <c r="B208" s="166"/>
      <c r="C208" s="167"/>
      <c r="D208" s="9"/>
      <c r="E208" s="200"/>
      <c r="F208" s="200"/>
    </row>
    <row r="209" spans="1:6" s="13" customFormat="1" ht="60" x14ac:dyDescent="0.25">
      <c r="A209" s="168" t="s">
        <v>18</v>
      </c>
      <c r="B209" s="359" t="s">
        <v>803</v>
      </c>
      <c r="C209" s="360" t="s">
        <v>687</v>
      </c>
      <c r="D209" s="361">
        <v>28</v>
      </c>
      <c r="E209" s="200"/>
      <c r="F209" s="200"/>
    </row>
    <row r="210" spans="1:6" s="13" customFormat="1" ht="15.95" customHeight="1" x14ac:dyDescent="0.25">
      <c r="A210" s="168"/>
      <c r="B210" s="166"/>
      <c r="C210" s="167"/>
      <c r="D210" s="9"/>
      <c r="E210" s="200"/>
      <c r="F210" s="200"/>
    </row>
    <row r="211" spans="1:6" s="13" customFormat="1" ht="30" x14ac:dyDescent="0.25">
      <c r="A211" s="168" t="s">
        <v>19</v>
      </c>
      <c r="B211" s="166" t="s">
        <v>778</v>
      </c>
      <c r="C211" s="167" t="s">
        <v>29</v>
      </c>
      <c r="D211" s="9">
        <v>160</v>
      </c>
      <c r="E211" s="200"/>
      <c r="F211" s="200"/>
    </row>
    <row r="212" spans="1:6" s="13" customFormat="1" ht="15.95" customHeight="1" x14ac:dyDescent="0.25">
      <c r="A212" s="17"/>
      <c r="B212" s="41"/>
      <c r="C212" s="9"/>
      <c r="D212" s="9"/>
      <c r="E212" s="200"/>
      <c r="F212" s="200"/>
    </row>
    <row r="213" spans="1:6" s="13" customFormat="1" ht="90" x14ac:dyDescent="0.25">
      <c r="A213" s="17" t="s">
        <v>40</v>
      </c>
      <c r="B213" s="362" t="s">
        <v>781</v>
      </c>
      <c r="C213" s="363" t="s">
        <v>29</v>
      </c>
      <c r="D213" s="211">
        <v>32</v>
      </c>
      <c r="E213" s="200"/>
      <c r="F213" s="200"/>
    </row>
    <row r="214" spans="1:6" s="13" customFormat="1" ht="15.95" customHeight="1" x14ac:dyDescent="0.25">
      <c r="A214" s="17"/>
      <c r="B214" s="362"/>
      <c r="C214" s="363"/>
      <c r="D214" s="211"/>
      <c r="E214" s="200"/>
      <c r="F214" s="200"/>
    </row>
    <row r="215" spans="1:6" s="13" customFormat="1" ht="105" x14ac:dyDescent="0.25">
      <c r="A215" s="17" t="s">
        <v>42</v>
      </c>
      <c r="B215" s="362" t="s">
        <v>865</v>
      </c>
      <c r="C215" s="363" t="s">
        <v>7</v>
      </c>
      <c r="D215" s="211">
        <v>8</v>
      </c>
      <c r="E215" s="200"/>
      <c r="F215" s="200"/>
    </row>
    <row r="216" spans="1:6" s="13" customFormat="1" ht="15.95" customHeight="1" x14ac:dyDescent="0.25">
      <c r="A216" s="17"/>
      <c r="B216" s="362"/>
      <c r="C216" s="363"/>
      <c r="D216" s="211"/>
      <c r="E216" s="200"/>
      <c r="F216" s="200"/>
    </row>
    <row r="217" spans="1:6" s="13" customFormat="1" ht="225" customHeight="1" x14ac:dyDescent="0.25">
      <c r="A217" s="17" t="s">
        <v>43</v>
      </c>
      <c r="B217" s="364" t="s">
        <v>866</v>
      </c>
      <c r="C217" s="363" t="s">
        <v>687</v>
      </c>
      <c r="D217" s="211">
        <v>12</v>
      </c>
      <c r="E217" s="200"/>
      <c r="F217" s="200"/>
    </row>
    <row r="218" spans="1:6" s="13" customFormat="1" x14ac:dyDescent="0.25">
      <c r="A218" s="17"/>
      <c r="B218" s="364"/>
      <c r="C218" s="363"/>
      <c r="D218" s="211"/>
      <c r="E218" s="200"/>
      <c r="F218" s="200"/>
    </row>
    <row r="219" spans="1:6" s="13" customFormat="1" ht="45" x14ac:dyDescent="0.25">
      <c r="A219" s="12" t="s">
        <v>44</v>
      </c>
      <c r="B219" s="1" t="s">
        <v>823</v>
      </c>
      <c r="C219" s="4" t="s">
        <v>29</v>
      </c>
      <c r="D219" s="10">
        <v>46</v>
      </c>
      <c r="E219" s="200"/>
      <c r="F219" s="200"/>
    </row>
    <row r="220" spans="1:6" s="13" customFormat="1" x14ac:dyDescent="0.25">
      <c r="A220" s="17"/>
      <c r="B220" s="365"/>
      <c r="C220" s="360"/>
      <c r="D220" s="361"/>
      <c r="E220" s="200"/>
      <c r="F220" s="200"/>
    </row>
    <row r="221" spans="1:6" s="13" customFormat="1" ht="90" x14ac:dyDescent="0.25">
      <c r="A221" s="183" t="s">
        <v>45</v>
      </c>
      <c r="B221" s="359" t="s">
        <v>824</v>
      </c>
      <c r="C221" s="366" t="s">
        <v>29</v>
      </c>
      <c r="D221" s="361">
        <v>46</v>
      </c>
      <c r="E221" s="200"/>
      <c r="F221" s="200"/>
    </row>
    <row r="222" spans="1:6" s="13" customFormat="1" x14ac:dyDescent="0.25">
      <c r="A222" s="17"/>
      <c r="B222" s="365"/>
      <c r="C222" s="360"/>
      <c r="D222" s="361"/>
      <c r="E222" s="200"/>
      <c r="F222" s="200"/>
    </row>
    <row r="223" spans="1:6" s="13" customFormat="1" ht="212.25" customHeight="1" x14ac:dyDescent="0.25">
      <c r="A223" s="17" t="s">
        <v>46</v>
      </c>
      <c r="B223" s="48" t="s">
        <v>1180</v>
      </c>
      <c r="C223" s="367" t="s">
        <v>29</v>
      </c>
      <c r="D223" s="368">
        <v>12</v>
      </c>
      <c r="E223" s="200"/>
      <c r="F223" s="200"/>
    </row>
    <row r="224" spans="1:6" s="13" customFormat="1" x14ac:dyDescent="0.25">
      <c r="A224" s="17"/>
      <c r="B224" s="369"/>
      <c r="C224" s="363"/>
      <c r="D224" s="211"/>
      <c r="E224" s="200"/>
      <c r="F224" s="200"/>
    </row>
    <row r="225" spans="1:6" s="13" customFormat="1" ht="314.25" customHeight="1" x14ac:dyDescent="0.25">
      <c r="A225" s="17" t="s">
        <v>78</v>
      </c>
      <c r="B225" s="1" t="s">
        <v>1181</v>
      </c>
      <c r="C225" s="367" t="s">
        <v>29</v>
      </c>
      <c r="D225" s="9">
        <v>2.5</v>
      </c>
      <c r="E225" s="200"/>
      <c r="F225" s="200"/>
    </row>
    <row r="226" spans="1:6" s="13" customFormat="1" ht="15.95" customHeight="1" x14ac:dyDescent="0.25">
      <c r="A226" s="17"/>
      <c r="B226" s="1"/>
      <c r="C226" s="367"/>
      <c r="D226" s="9"/>
      <c r="E226" s="200"/>
      <c r="F226" s="200"/>
    </row>
    <row r="227" spans="1:6" s="13" customFormat="1" ht="120" x14ac:dyDescent="0.25">
      <c r="A227" s="17" t="s">
        <v>138</v>
      </c>
      <c r="B227" s="1" t="s">
        <v>910</v>
      </c>
      <c r="C227" s="4" t="s">
        <v>7</v>
      </c>
      <c r="D227" s="10">
        <v>1</v>
      </c>
      <c r="E227" s="200"/>
      <c r="F227" s="200"/>
    </row>
    <row r="228" spans="1:6" s="13" customFormat="1" x14ac:dyDescent="0.25">
      <c r="A228" s="17"/>
      <c r="B228" s="1"/>
      <c r="C228" s="4"/>
      <c r="D228" s="10"/>
      <c r="E228" s="200"/>
      <c r="F228" s="200"/>
    </row>
    <row r="229" spans="1:6" s="13" customFormat="1" ht="51" x14ac:dyDescent="0.25">
      <c r="A229" s="17" t="s">
        <v>139</v>
      </c>
      <c r="B229" s="370" t="s">
        <v>830</v>
      </c>
      <c r="C229" s="360"/>
      <c r="D229" s="361"/>
      <c r="E229" s="200"/>
      <c r="F229" s="200"/>
    </row>
    <row r="230" spans="1:6" s="13" customFormat="1" x14ac:dyDescent="0.25">
      <c r="A230" s="17" t="s">
        <v>1200</v>
      </c>
      <c r="B230" s="365" t="s">
        <v>831</v>
      </c>
      <c r="C230" s="360" t="s">
        <v>832</v>
      </c>
      <c r="D230" s="361">
        <v>1</v>
      </c>
      <c r="E230" s="200"/>
      <c r="F230" s="200"/>
    </row>
    <row r="231" spans="1:6" s="13" customFormat="1" x14ac:dyDescent="0.25">
      <c r="A231" s="17" t="s">
        <v>1201</v>
      </c>
      <c r="B231" s="365" t="s">
        <v>833</v>
      </c>
      <c r="C231" s="360" t="s">
        <v>832</v>
      </c>
      <c r="D231" s="361">
        <v>1</v>
      </c>
      <c r="E231" s="200"/>
      <c r="F231" s="200"/>
    </row>
    <row r="232" spans="1:6" s="13" customFormat="1" x14ac:dyDescent="0.25">
      <c r="A232" s="17" t="s">
        <v>1202</v>
      </c>
      <c r="B232" s="365" t="s">
        <v>834</v>
      </c>
      <c r="C232" s="360" t="s">
        <v>832</v>
      </c>
      <c r="D232" s="361">
        <v>3</v>
      </c>
      <c r="E232" s="200"/>
      <c r="F232" s="200"/>
    </row>
    <row r="233" spans="1:6" s="13" customFormat="1" x14ac:dyDescent="0.25">
      <c r="A233" s="17" t="s">
        <v>1203</v>
      </c>
      <c r="B233" s="365" t="s">
        <v>835</v>
      </c>
      <c r="C233" s="360" t="s">
        <v>832</v>
      </c>
      <c r="D233" s="361">
        <v>8</v>
      </c>
      <c r="E233" s="200"/>
      <c r="F233" s="200"/>
    </row>
    <row r="234" spans="1:6" s="13" customFormat="1" x14ac:dyDescent="0.25">
      <c r="A234" s="17" t="s">
        <v>1204</v>
      </c>
      <c r="B234" s="365" t="s">
        <v>836</v>
      </c>
      <c r="C234" s="360" t="s">
        <v>832</v>
      </c>
      <c r="D234" s="361">
        <v>8</v>
      </c>
      <c r="E234" s="200"/>
      <c r="F234" s="200"/>
    </row>
    <row r="235" spans="1:6" s="13" customFormat="1" x14ac:dyDescent="0.25">
      <c r="A235" s="17" t="s">
        <v>1205</v>
      </c>
      <c r="B235" s="365" t="s">
        <v>837</v>
      </c>
      <c r="C235" s="360" t="s">
        <v>832</v>
      </c>
      <c r="D235" s="361">
        <v>1</v>
      </c>
      <c r="E235" s="200"/>
      <c r="F235" s="200"/>
    </row>
    <row r="236" spans="1:6" s="13" customFormat="1" x14ac:dyDescent="0.25">
      <c r="A236" s="17"/>
      <c r="B236" s="365"/>
      <c r="C236" s="360"/>
      <c r="D236" s="361"/>
      <c r="E236" s="200"/>
      <c r="F236" s="200"/>
    </row>
    <row r="237" spans="1:6" s="13" customFormat="1" ht="38.25" x14ac:dyDescent="0.25">
      <c r="A237" s="17" t="s">
        <v>243</v>
      </c>
      <c r="B237" s="370" t="s">
        <v>911</v>
      </c>
      <c r="C237" s="360" t="s">
        <v>832</v>
      </c>
      <c r="D237" s="361">
        <v>12</v>
      </c>
      <c r="E237" s="200"/>
      <c r="F237" s="200"/>
    </row>
    <row r="238" spans="1:6" s="13" customFormat="1" x14ac:dyDescent="0.25">
      <c r="A238" s="17"/>
      <c r="B238" s="370"/>
      <c r="C238" s="360"/>
      <c r="D238" s="361"/>
      <c r="E238" s="200"/>
      <c r="F238" s="200"/>
    </row>
    <row r="239" spans="1:6" s="14" customFormat="1" x14ac:dyDescent="0.25">
      <c r="A239" s="12" t="s">
        <v>244</v>
      </c>
      <c r="B239" s="1" t="s">
        <v>22</v>
      </c>
      <c r="C239" s="19" t="s">
        <v>689</v>
      </c>
      <c r="D239" s="137">
        <v>0.1</v>
      </c>
      <c r="E239" s="200"/>
      <c r="F239" s="10"/>
    </row>
    <row r="240" spans="1:6" s="13" customFormat="1" ht="5.65" customHeight="1" x14ac:dyDescent="0.25">
      <c r="A240" s="15"/>
      <c r="B240" s="2"/>
      <c r="C240" s="94"/>
      <c r="D240" s="94"/>
      <c r="E240" s="199"/>
      <c r="F240" s="199"/>
    </row>
    <row r="241" spans="1:6" s="14" customFormat="1" ht="5.65" customHeight="1" x14ac:dyDescent="0.25">
      <c r="A241" s="17"/>
      <c r="B241" s="3"/>
      <c r="C241" s="9"/>
      <c r="D241" s="9"/>
      <c r="E241" s="200"/>
      <c r="F241" s="200"/>
    </row>
    <row r="242" spans="1:6" s="13" customFormat="1" ht="21" customHeight="1" x14ac:dyDescent="0.25">
      <c r="A242" s="47"/>
      <c r="B242" s="160" t="s">
        <v>751</v>
      </c>
      <c r="C242" s="160"/>
      <c r="D242" s="160"/>
      <c r="E242" s="201"/>
      <c r="F242" s="202"/>
    </row>
    <row r="243" spans="1:6" s="13" customFormat="1" x14ac:dyDescent="0.25">
      <c r="A243" s="12"/>
      <c r="B243" s="46"/>
      <c r="C243" s="4"/>
      <c r="D243" s="10"/>
      <c r="E243" s="10"/>
      <c r="F243" s="10"/>
    </row>
    <row r="244" spans="1:6" s="13" customFormat="1" x14ac:dyDescent="0.25">
      <c r="A244" s="12"/>
      <c r="B244" s="46"/>
      <c r="C244" s="4"/>
      <c r="D244" s="10"/>
      <c r="E244" s="10"/>
      <c r="F244" s="10"/>
    </row>
    <row r="245" spans="1:6" x14ac:dyDescent="0.25">
      <c r="A245" s="37" t="s">
        <v>34</v>
      </c>
      <c r="B245" s="38" t="s">
        <v>52</v>
      </c>
      <c r="C245" s="5"/>
      <c r="D245" s="5"/>
      <c r="E245" s="5"/>
      <c r="F245" s="40">
        <f>SUM(F264:F327)</f>
        <v>0</v>
      </c>
    </row>
    <row r="246" spans="1:6" s="13" customFormat="1" ht="5.65" customHeight="1" x14ac:dyDescent="0.25">
      <c r="A246" s="15"/>
      <c r="B246" s="2"/>
      <c r="C246" s="16"/>
      <c r="D246" s="8"/>
      <c r="E246" s="8"/>
      <c r="F246" s="8"/>
    </row>
    <row r="247" spans="1:6" s="13" customFormat="1" ht="5.45" customHeight="1" x14ac:dyDescent="0.25">
      <c r="A247" s="17"/>
      <c r="B247" s="41"/>
      <c r="C247" s="18"/>
      <c r="D247" s="6"/>
      <c r="E247" s="6"/>
      <c r="F247" s="6"/>
    </row>
    <row r="248" spans="1:6" s="13" customFormat="1" ht="102.6" customHeight="1" x14ac:dyDescent="0.25">
      <c r="A248" s="542" t="s">
        <v>1212</v>
      </c>
      <c r="B248" s="542"/>
      <c r="C248" s="542"/>
      <c r="D248" s="542"/>
      <c r="E248" s="542"/>
      <c r="F248" s="542"/>
    </row>
    <row r="249" spans="1:6" s="13" customFormat="1" ht="87" customHeight="1" x14ac:dyDescent="0.25">
      <c r="A249" s="534" t="s">
        <v>1213</v>
      </c>
      <c r="B249" s="534"/>
      <c r="C249" s="534"/>
      <c r="D249" s="534"/>
      <c r="E249" s="534"/>
      <c r="F249" s="534"/>
    </row>
    <row r="250" spans="1:6" s="13" customFormat="1" ht="46.15" customHeight="1" x14ac:dyDescent="0.25">
      <c r="A250" s="534" t="s">
        <v>1110</v>
      </c>
      <c r="B250" s="534"/>
      <c r="C250" s="534"/>
      <c r="D250" s="534"/>
      <c r="E250" s="534"/>
      <c r="F250" s="534"/>
    </row>
    <row r="251" spans="1:6" s="13" customFormat="1" ht="131.44999999999999" customHeight="1" x14ac:dyDescent="0.25">
      <c r="A251" s="534" t="s">
        <v>1111</v>
      </c>
      <c r="B251" s="534"/>
      <c r="C251" s="534"/>
      <c r="D251" s="534"/>
      <c r="E251" s="534"/>
      <c r="F251" s="534"/>
    </row>
    <row r="252" spans="1:6" s="13" customFormat="1" ht="89.45" customHeight="1" x14ac:dyDescent="0.25">
      <c r="A252" s="534" t="s">
        <v>1112</v>
      </c>
      <c r="B252" s="534"/>
      <c r="C252" s="534"/>
      <c r="D252" s="534"/>
      <c r="E252" s="534"/>
      <c r="F252" s="534"/>
    </row>
    <row r="253" spans="1:6" s="13" customFormat="1" ht="103.15" customHeight="1" x14ac:dyDescent="0.25">
      <c r="A253" s="534" t="s">
        <v>1113</v>
      </c>
      <c r="B253" s="534"/>
      <c r="C253" s="534"/>
      <c r="D253" s="534"/>
      <c r="E253" s="534"/>
      <c r="F253" s="534"/>
    </row>
    <row r="254" spans="1:6" s="13" customFormat="1" ht="88.15" customHeight="1" x14ac:dyDescent="0.25">
      <c r="A254" s="534" t="s">
        <v>1114</v>
      </c>
      <c r="B254" s="534"/>
      <c r="C254" s="534"/>
      <c r="D254" s="534"/>
      <c r="E254" s="534"/>
      <c r="F254" s="534"/>
    </row>
    <row r="255" spans="1:6" s="13" customFormat="1" ht="133.15" customHeight="1" x14ac:dyDescent="0.25">
      <c r="A255" s="534" t="s">
        <v>1115</v>
      </c>
      <c r="B255" s="534"/>
      <c r="C255" s="534"/>
      <c r="D255" s="534"/>
      <c r="E255" s="534"/>
      <c r="F255" s="534"/>
    </row>
    <row r="256" spans="1:6" s="13" customFormat="1" ht="30.6" customHeight="1" x14ac:dyDescent="0.25">
      <c r="A256" s="531" t="s">
        <v>1070</v>
      </c>
      <c r="B256" s="532"/>
      <c r="C256" s="532"/>
      <c r="D256" s="532"/>
      <c r="E256" s="532"/>
      <c r="F256" s="532"/>
    </row>
    <row r="257" spans="1:6" s="13" customFormat="1" ht="5.65" customHeight="1" x14ac:dyDescent="0.25">
      <c r="A257" s="15"/>
      <c r="B257" s="2"/>
      <c r="C257" s="16"/>
      <c r="D257" s="8"/>
      <c r="E257" s="8"/>
      <c r="F257" s="8" t="str">
        <f t="shared" ref="F257" si="2">IF(D257&gt;0,ROUND((E257*D257),2),"")</f>
        <v/>
      </c>
    </row>
    <row r="258" spans="1:6" s="14" customFormat="1" ht="5.65" customHeight="1" x14ac:dyDescent="0.25">
      <c r="A258" s="17"/>
      <c r="B258" s="3"/>
      <c r="C258" s="18"/>
      <c r="D258" s="6"/>
      <c r="E258" s="6"/>
      <c r="F258" s="6"/>
    </row>
    <row r="259" spans="1:6" s="14" customFormat="1" ht="78" customHeight="1" x14ac:dyDescent="0.25">
      <c r="A259" s="548" t="s">
        <v>1116</v>
      </c>
      <c r="B259" s="548"/>
      <c r="C259" s="548"/>
      <c r="D259" s="548"/>
      <c r="E259" s="548"/>
      <c r="F259" s="548"/>
    </row>
    <row r="260" spans="1:6" s="13" customFormat="1" ht="5.65" customHeight="1" x14ac:dyDescent="0.25">
      <c r="A260" s="15"/>
      <c r="B260" s="2"/>
      <c r="C260" s="16"/>
      <c r="D260" s="8"/>
      <c r="E260" s="8"/>
      <c r="F260" s="8" t="str">
        <f t="shared" ref="F260:F261" si="3">IF(D260&gt;0,ROUND((E260*D260),2),"")</f>
        <v/>
      </c>
    </row>
    <row r="261" spans="1:6" s="13" customFormat="1" ht="5.65" customHeight="1" x14ac:dyDescent="0.25">
      <c r="A261" s="17"/>
      <c r="B261" s="41"/>
      <c r="C261" s="18"/>
      <c r="D261" s="6"/>
      <c r="E261" s="6"/>
      <c r="F261" s="6" t="str">
        <f t="shared" si="3"/>
        <v/>
      </c>
    </row>
    <row r="262" spans="1:6" x14ac:dyDescent="0.25">
      <c r="A262" s="216" t="s">
        <v>433</v>
      </c>
      <c r="B262" s="38" t="s">
        <v>150</v>
      </c>
      <c r="C262" s="5"/>
      <c r="D262" s="5"/>
      <c r="E262" s="196"/>
      <c r="F262" s="40"/>
    </row>
    <row r="263" spans="1:6" s="13" customFormat="1" ht="5.65" customHeight="1" x14ac:dyDescent="0.25">
      <c r="A263" s="15"/>
      <c r="B263" s="2"/>
      <c r="C263" s="94"/>
      <c r="D263" s="94"/>
      <c r="E263" s="199"/>
      <c r="F263" s="199"/>
    </row>
    <row r="264" spans="1:6" s="54" customFormat="1" ht="5.45" customHeight="1" x14ac:dyDescent="0.25">
      <c r="A264" s="52"/>
      <c r="B264" s="53"/>
      <c r="C264" s="98"/>
      <c r="D264" s="98"/>
      <c r="E264" s="207"/>
      <c r="F264" s="207"/>
    </row>
    <row r="265" spans="1:6" s="51" customFormat="1" ht="73.150000000000006" customHeight="1" x14ac:dyDescent="0.25">
      <c r="A265" s="49" t="s">
        <v>27</v>
      </c>
      <c r="B265" s="50" t="s">
        <v>1167</v>
      </c>
      <c r="C265" s="96" t="s">
        <v>49</v>
      </c>
      <c r="D265" s="97">
        <v>12</v>
      </c>
      <c r="E265" s="97"/>
      <c r="F265" s="97"/>
    </row>
    <row r="266" spans="1:6" s="51" customFormat="1" ht="5.65" customHeight="1" x14ac:dyDescent="0.25">
      <c r="A266" s="55"/>
      <c r="B266" s="56"/>
      <c r="C266" s="99"/>
      <c r="D266" s="99"/>
      <c r="E266" s="208"/>
      <c r="F266" s="208"/>
    </row>
    <row r="267" spans="1:6" s="13" customFormat="1" ht="5.65" customHeight="1" x14ac:dyDescent="0.25">
      <c r="A267" s="17"/>
      <c r="B267" s="41"/>
      <c r="C267" s="9"/>
      <c r="D267" s="9"/>
      <c r="E267" s="200"/>
      <c r="F267" s="200"/>
    </row>
    <row r="268" spans="1:6" x14ac:dyDescent="0.25">
      <c r="A268" s="216" t="s">
        <v>434</v>
      </c>
      <c r="B268" s="38" t="s">
        <v>59</v>
      </c>
      <c r="C268" s="5"/>
      <c r="D268" s="5"/>
      <c r="E268" s="196"/>
      <c r="F268" s="40"/>
    </row>
    <row r="269" spans="1:6" s="13" customFormat="1" ht="5.65" customHeight="1" x14ac:dyDescent="0.25">
      <c r="A269" s="15"/>
      <c r="B269" s="2"/>
      <c r="C269" s="94"/>
      <c r="D269" s="94"/>
      <c r="E269" s="199"/>
      <c r="F269" s="199"/>
    </row>
    <row r="270" spans="1:6" s="14" customFormat="1" ht="5.45" customHeight="1" x14ac:dyDescent="0.25">
      <c r="A270" s="17"/>
      <c r="B270" s="3"/>
      <c r="C270" s="9"/>
      <c r="D270" s="9"/>
      <c r="E270" s="200"/>
      <c r="F270" s="200"/>
    </row>
    <row r="271" spans="1:6" s="14" customFormat="1" ht="18" customHeight="1" x14ac:dyDescent="0.25">
      <c r="A271" s="12" t="s">
        <v>27</v>
      </c>
      <c r="B271" s="46" t="s">
        <v>668</v>
      </c>
      <c r="C271" s="9"/>
      <c r="D271" s="9"/>
      <c r="E271" s="200"/>
      <c r="F271" s="200"/>
    </row>
    <row r="272" spans="1:6" s="13" customFormat="1" x14ac:dyDescent="0.25">
      <c r="A272" s="12" t="s">
        <v>8</v>
      </c>
      <c r="B272" s="46" t="s">
        <v>631</v>
      </c>
      <c r="C272" s="4" t="s">
        <v>7</v>
      </c>
      <c r="D272" s="10">
        <v>4</v>
      </c>
      <c r="E272" s="10"/>
      <c r="F272" s="10"/>
    </row>
    <row r="273" spans="1:6" s="13" customFormat="1" ht="5.65" customHeight="1" x14ac:dyDescent="0.25">
      <c r="A273" s="15"/>
      <c r="B273" s="2"/>
      <c r="C273" s="94"/>
      <c r="D273" s="94"/>
      <c r="E273" s="199"/>
      <c r="F273" s="199"/>
    </row>
    <row r="274" spans="1:6" s="14" customFormat="1" ht="5.45" customHeight="1" x14ac:dyDescent="0.25">
      <c r="A274" s="17"/>
      <c r="B274" s="3"/>
      <c r="C274" s="9"/>
      <c r="D274" s="9"/>
      <c r="E274" s="200"/>
      <c r="F274" s="200"/>
    </row>
    <row r="275" spans="1:6" s="14" customFormat="1" ht="18" customHeight="1" x14ac:dyDescent="0.25">
      <c r="A275" s="12" t="s">
        <v>12</v>
      </c>
      <c r="B275" s="46" t="s">
        <v>292</v>
      </c>
      <c r="C275" s="9"/>
      <c r="D275" s="9"/>
      <c r="E275" s="200"/>
      <c r="F275" s="200"/>
    </row>
    <row r="276" spans="1:6" s="13" customFormat="1" x14ac:dyDescent="0.25">
      <c r="A276" s="12" t="s">
        <v>60</v>
      </c>
      <c r="B276" s="46" t="s">
        <v>575</v>
      </c>
      <c r="C276" s="4" t="s">
        <v>7</v>
      </c>
      <c r="D276" s="10">
        <v>2</v>
      </c>
      <c r="E276" s="10"/>
      <c r="F276" s="10"/>
    </row>
    <row r="277" spans="1:6" s="13" customFormat="1" ht="5.65" customHeight="1" x14ac:dyDescent="0.25">
      <c r="A277" s="15"/>
      <c r="B277" s="2"/>
      <c r="C277" s="94"/>
      <c r="D277" s="94"/>
      <c r="E277" s="199"/>
      <c r="F277" s="199"/>
    </row>
    <row r="278" spans="1:6" s="14" customFormat="1" ht="5.45" customHeight="1" x14ac:dyDescent="0.25">
      <c r="A278" s="17"/>
      <c r="B278" s="3"/>
      <c r="C278" s="9"/>
      <c r="D278" s="9"/>
      <c r="E278" s="200"/>
      <c r="F278" s="200"/>
    </row>
    <row r="279" spans="1:6" s="14" customFormat="1" ht="16.149999999999999" customHeight="1" x14ac:dyDescent="0.25">
      <c r="A279" s="12" t="s">
        <v>13</v>
      </c>
      <c r="B279" s="26" t="s">
        <v>465</v>
      </c>
      <c r="C279" s="9"/>
      <c r="D279" s="9"/>
      <c r="E279" s="200"/>
      <c r="F279" s="200"/>
    </row>
    <row r="280" spans="1:6" s="51" customFormat="1" x14ac:dyDescent="0.25">
      <c r="A280" s="49" t="s">
        <v>62</v>
      </c>
      <c r="B280" s="26" t="s">
        <v>608</v>
      </c>
      <c r="C280" s="96" t="s">
        <v>7</v>
      </c>
      <c r="D280" s="97">
        <v>1</v>
      </c>
      <c r="E280" s="97"/>
      <c r="F280" s="97"/>
    </row>
    <row r="281" spans="1:6" s="13" customFormat="1" x14ac:dyDescent="0.25">
      <c r="A281" s="12" t="s">
        <v>63</v>
      </c>
      <c r="B281" s="26" t="s">
        <v>639</v>
      </c>
      <c r="C281" s="4" t="s">
        <v>7</v>
      </c>
      <c r="D281" s="10">
        <v>2</v>
      </c>
      <c r="E281" s="10"/>
      <c r="F281" s="10"/>
    </row>
    <row r="282" spans="1:6" s="13" customFormat="1" x14ac:dyDescent="0.25">
      <c r="A282" s="12" t="s">
        <v>157</v>
      </c>
      <c r="B282" s="26" t="s">
        <v>640</v>
      </c>
      <c r="C282" s="4" t="s">
        <v>7</v>
      </c>
      <c r="D282" s="10">
        <v>3</v>
      </c>
      <c r="E282" s="10"/>
      <c r="F282" s="10"/>
    </row>
    <row r="283" spans="1:6" s="13" customFormat="1" ht="5.65" customHeight="1" x14ac:dyDescent="0.25">
      <c r="A283" s="15"/>
      <c r="B283" s="2"/>
      <c r="C283" s="94"/>
      <c r="D283" s="94"/>
      <c r="E283" s="199"/>
      <c r="F283" s="199"/>
    </row>
    <row r="284" spans="1:6" s="14" customFormat="1" ht="5.45" customHeight="1" x14ac:dyDescent="0.25">
      <c r="A284" s="17"/>
      <c r="B284" s="3"/>
      <c r="C284" s="9"/>
      <c r="D284" s="9"/>
      <c r="E284" s="200"/>
      <c r="F284" s="200"/>
    </row>
    <row r="285" spans="1:6" s="14" customFormat="1" ht="18" customHeight="1" x14ac:dyDescent="0.25">
      <c r="A285" s="12" t="s">
        <v>14</v>
      </c>
      <c r="B285" s="46" t="s">
        <v>637</v>
      </c>
      <c r="C285" s="9"/>
      <c r="D285" s="9"/>
      <c r="E285" s="200"/>
      <c r="F285" s="200"/>
    </row>
    <row r="286" spans="1:6" s="13" customFormat="1" x14ac:dyDescent="0.25">
      <c r="A286" s="12" t="s">
        <v>64</v>
      </c>
      <c r="B286" s="46" t="s">
        <v>635</v>
      </c>
      <c r="C286" s="4" t="s">
        <v>7</v>
      </c>
      <c r="D286" s="10">
        <v>1</v>
      </c>
      <c r="E286" s="10"/>
      <c r="F286" s="10"/>
    </row>
    <row r="287" spans="1:6" s="13" customFormat="1" ht="5.65" customHeight="1" x14ac:dyDescent="0.25">
      <c r="A287" s="15"/>
      <c r="B287" s="2"/>
      <c r="C287" s="94"/>
      <c r="D287" s="94"/>
      <c r="E287" s="199"/>
      <c r="F287" s="199"/>
    </row>
    <row r="288" spans="1:6" s="14" customFormat="1" ht="5.65" customHeight="1" x14ac:dyDescent="0.25">
      <c r="A288" s="17"/>
      <c r="B288" s="3"/>
      <c r="C288" s="9"/>
      <c r="D288" s="9"/>
      <c r="E288" s="200"/>
      <c r="F288" s="200"/>
    </row>
    <row r="289" spans="1:6" s="13" customFormat="1" ht="45" x14ac:dyDescent="0.25">
      <c r="A289" s="12" t="s">
        <v>15</v>
      </c>
      <c r="B289" s="1" t="s">
        <v>158</v>
      </c>
      <c r="C289" s="4"/>
      <c r="D289" s="10"/>
      <c r="E289" s="10"/>
      <c r="F289" s="10"/>
    </row>
    <row r="290" spans="1:6" s="13" customFormat="1" x14ac:dyDescent="0.25">
      <c r="A290" s="12" t="s">
        <v>214</v>
      </c>
      <c r="B290" s="1" t="s">
        <v>632</v>
      </c>
      <c r="C290" s="4" t="s">
        <v>7</v>
      </c>
      <c r="D290" s="10">
        <v>2</v>
      </c>
      <c r="E290" s="10"/>
      <c r="F290" s="10"/>
    </row>
    <row r="291" spans="1:6" s="13" customFormat="1" x14ac:dyDescent="0.25">
      <c r="A291" s="12" t="s">
        <v>473</v>
      </c>
      <c r="B291" s="1" t="s">
        <v>670</v>
      </c>
      <c r="C291" s="4" t="s">
        <v>7</v>
      </c>
      <c r="D291" s="10">
        <v>1</v>
      </c>
      <c r="E291" s="10"/>
      <c r="F291" s="10"/>
    </row>
    <row r="292" spans="1:6" s="13" customFormat="1" ht="5.65" customHeight="1" x14ac:dyDescent="0.25">
      <c r="A292" s="15"/>
      <c r="B292" s="2"/>
      <c r="C292" s="94"/>
      <c r="D292" s="94"/>
      <c r="E292" s="199"/>
      <c r="F292" s="199"/>
    </row>
    <row r="293" spans="1:6" s="14" customFormat="1" ht="5.45" customHeight="1" x14ac:dyDescent="0.25">
      <c r="A293" s="17"/>
      <c r="B293" s="3"/>
      <c r="C293" s="9"/>
      <c r="D293" s="9"/>
      <c r="E293" s="200"/>
      <c r="F293" s="200"/>
    </row>
    <row r="294" spans="1:6" s="13" customFormat="1" ht="30" x14ac:dyDescent="0.25">
      <c r="A294" s="12" t="s">
        <v>16</v>
      </c>
      <c r="B294" s="1" t="s">
        <v>159</v>
      </c>
      <c r="C294" s="4"/>
      <c r="D294" s="10"/>
      <c r="E294" s="10"/>
      <c r="F294" s="10"/>
    </row>
    <row r="295" spans="1:6" s="13" customFormat="1" x14ac:dyDescent="0.25">
      <c r="A295" s="12" t="s">
        <v>221</v>
      </c>
      <c r="B295" s="1" t="s">
        <v>669</v>
      </c>
      <c r="C295" s="4" t="s">
        <v>7</v>
      </c>
      <c r="D295" s="10">
        <v>1</v>
      </c>
      <c r="E295" s="10"/>
      <c r="F295" s="10"/>
    </row>
    <row r="296" spans="1:6" s="13" customFormat="1" ht="5.65" customHeight="1" x14ac:dyDescent="0.25">
      <c r="A296" s="15"/>
      <c r="B296" s="2"/>
      <c r="C296" s="94"/>
      <c r="D296" s="94"/>
      <c r="E296" s="199"/>
      <c r="F296" s="199"/>
    </row>
    <row r="297" spans="1:6" s="14" customFormat="1" ht="5.45" customHeight="1" x14ac:dyDescent="0.25">
      <c r="A297" s="17"/>
      <c r="B297" s="3"/>
      <c r="C297" s="9"/>
      <c r="D297" s="9"/>
      <c r="E297" s="200"/>
      <c r="F297" s="200"/>
    </row>
    <row r="298" spans="1:6" s="13" customFormat="1" ht="30" x14ac:dyDescent="0.25">
      <c r="A298" s="12" t="s">
        <v>17</v>
      </c>
      <c r="B298" s="1" t="s">
        <v>213</v>
      </c>
      <c r="C298" s="4"/>
      <c r="D298" s="10"/>
      <c r="E298" s="10"/>
      <c r="F298" s="10"/>
    </row>
    <row r="299" spans="1:6" s="13" customFormat="1" x14ac:dyDescent="0.25">
      <c r="A299" s="12" t="s">
        <v>66</v>
      </c>
      <c r="B299" s="1" t="s">
        <v>636</v>
      </c>
      <c r="C299" s="4" t="s">
        <v>7</v>
      </c>
      <c r="D299" s="10">
        <v>1</v>
      </c>
      <c r="E299" s="10"/>
      <c r="F299" s="10"/>
    </row>
    <row r="300" spans="1:6" s="13" customFormat="1" ht="5.65" customHeight="1" x14ac:dyDescent="0.25">
      <c r="A300" s="15"/>
      <c r="B300" s="2"/>
      <c r="C300" s="94"/>
      <c r="D300" s="94"/>
      <c r="E300" s="199"/>
      <c r="F300" s="199"/>
    </row>
    <row r="301" spans="1:6" s="14" customFormat="1" ht="5.65" customHeight="1" x14ac:dyDescent="0.25">
      <c r="A301" s="17"/>
      <c r="B301" s="3"/>
      <c r="C301" s="9"/>
      <c r="D301" s="9"/>
      <c r="E301" s="200"/>
      <c r="F301" s="200"/>
    </row>
    <row r="302" spans="1:6" s="13" customFormat="1" ht="30" x14ac:dyDescent="0.25">
      <c r="A302" s="12" t="s">
        <v>421</v>
      </c>
      <c r="B302" s="50" t="s">
        <v>236</v>
      </c>
      <c r="C302" s="4"/>
      <c r="D302" s="10"/>
      <c r="E302" s="10"/>
      <c r="F302" s="10"/>
    </row>
    <row r="303" spans="1:6" s="13" customFormat="1" x14ac:dyDescent="0.25">
      <c r="A303" s="12" t="s">
        <v>375</v>
      </c>
      <c r="B303" s="59" t="s">
        <v>635</v>
      </c>
      <c r="C303" s="4" t="s">
        <v>7</v>
      </c>
      <c r="D303" s="10">
        <v>1</v>
      </c>
      <c r="E303" s="10"/>
      <c r="F303" s="10"/>
    </row>
    <row r="304" spans="1:6" s="13" customFormat="1" ht="5.45" customHeight="1" x14ac:dyDescent="0.25">
      <c r="A304" s="15"/>
      <c r="B304" s="2"/>
      <c r="C304" s="94"/>
      <c r="D304" s="94"/>
      <c r="E304" s="199"/>
      <c r="F304" s="199"/>
    </row>
    <row r="305" spans="1:6" s="14" customFormat="1" ht="5.65" customHeight="1" x14ac:dyDescent="0.25">
      <c r="A305" s="17"/>
      <c r="B305" s="3"/>
      <c r="C305" s="9"/>
      <c r="D305" s="9"/>
      <c r="E305" s="200"/>
      <c r="F305" s="200"/>
    </row>
    <row r="306" spans="1:6" s="13" customFormat="1" ht="30" x14ac:dyDescent="0.25">
      <c r="A306" s="12" t="s">
        <v>422</v>
      </c>
      <c r="B306" s="50" t="s">
        <v>239</v>
      </c>
      <c r="C306" s="4"/>
      <c r="D306" s="10"/>
      <c r="E306" s="10"/>
      <c r="F306" s="10"/>
    </row>
    <row r="307" spans="1:6" s="13" customFormat="1" x14ac:dyDescent="0.25">
      <c r="A307" s="12" t="s">
        <v>237</v>
      </c>
      <c r="B307" s="1" t="s">
        <v>635</v>
      </c>
      <c r="C307" s="4" t="s">
        <v>7</v>
      </c>
      <c r="D307" s="10">
        <v>1</v>
      </c>
      <c r="E307" s="10"/>
      <c r="F307" s="10"/>
    </row>
    <row r="308" spans="1:6" s="13" customFormat="1" ht="5.65" customHeight="1" x14ac:dyDescent="0.25">
      <c r="A308" s="15"/>
      <c r="B308" s="2"/>
      <c r="C308" s="94"/>
      <c r="D308" s="94"/>
      <c r="E308" s="199"/>
      <c r="F308" s="199"/>
    </row>
    <row r="309" spans="1:6" s="14" customFormat="1" ht="5.65" customHeight="1" x14ac:dyDescent="0.25">
      <c r="A309" s="17"/>
      <c r="B309" s="3"/>
      <c r="C309" s="9"/>
      <c r="D309" s="9"/>
      <c r="E309" s="200"/>
      <c r="F309" s="200"/>
    </row>
    <row r="310" spans="1:6" s="13" customFormat="1" ht="30" x14ac:dyDescent="0.25">
      <c r="A310" s="12" t="s">
        <v>40</v>
      </c>
      <c r="B310" s="1" t="s">
        <v>304</v>
      </c>
      <c r="C310" s="4"/>
      <c r="D310" s="10"/>
      <c r="E310" s="10"/>
      <c r="F310" s="10"/>
    </row>
    <row r="311" spans="1:6" s="13" customFormat="1" x14ac:dyDescent="0.25">
      <c r="A311" s="12" t="s">
        <v>77</v>
      </c>
      <c r="B311" s="1" t="s">
        <v>305</v>
      </c>
      <c r="C311" s="4" t="s">
        <v>7</v>
      </c>
      <c r="D311" s="10">
        <v>5</v>
      </c>
      <c r="E311" s="10"/>
      <c r="F311" s="10"/>
    </row>
    <row r="312" spans="1:6" s="13" customFormat="1" ht="5.45" customHeight="1" x14ac:dyDescent="0.25">
      <c r="A312" s="12"/>
      <c r="B312" s="1"/>
      <c r="C312" s="4"/>
      <c r="D312" s="10"/>
      <c r="E312" s="10"/>
      <c r="F312" s="10"/>
    </row>
    <row r="313" spans="1:6" s="13" customFormat="1" ht="5.45" customHeight="1" x14ac:dyDescent="0.25">
      <c r="A313" s="12"/>
      <c r="B313" s="1"/>
      <c r="C313" s="4"/>
      <c r="D313" s="10"/>
      <c r="E313" s="10"/>
      <c r="F313" s="10"/>
    </row>
    <row r="314" spans="1:6" s="13" customFormat="1" x14ac:dyDescent="0.25">
      <c r="A314" s="12" t="s">
        <v>42</v>
      </c>
      <c r="B314" s="1" t="s">
        <v>22</v>
      </c>
      <c r="C314" s="19" t="s">
        <v>689</v>
      </c>
      <c r="D314" s="137">
        <v>0.1</v>
      </c>
      <c r="E314" s="10"/>
      <c r="F314" s="10"/>
    </row>
    <row r="315" spans="1:6" s="13" customFormat="1" ht="5.65" customHeight="1" x14ac:dyDescent="0.25">
      <c r="A315" s="15"/>
      <c r="B315" s="2"/>
      <c r="C315" s="94"/>
      <c r="D315" s="94"/>
      <c r="E315" s="199"/>
      <c r="F315" s="199"/>
    </row>
    <row r="316" spans="1:6" s="13" customFormat="1" ht="5.65" customHeight="1" x14ac:dyDescent="0.25">
      <c r="A316" s="17"/>
      <c r="B316" s="41"/>
      <c r="C316" s="9"/>
      <c r="D316" s="9"/>
      <c r="E316" s="200"/>
      <c r="F316" s="200"/>
    </row>
    <row r="317" spans="1:6" x14ac:dyDescent="0.25">
      <c r="A317" s="216" t="s">
        <v>435</v>
      </c>
      <c r="B317" s="38" t="s">
        <v>118</v>
      </c>
      <c r="C317" s="5"/>
      <c r="D317" s="5"/>
      <c r="E317" s="196"/>
      <c r="F317" s="40"/>
    </row>
    <row r="318" spans="1:6" s="13" customFormat="1" ht="5.65" customHeight="1" x14ac:dyDescent="0.25">
      <c r="A318" s="15"/>
      <c r="B318" s="2"/>
      <c r="C318" s="94"/>
      <c r="D318" s="94"/>
      <c r="E318" s="199"/>
      <c r="F318" s="199"/>
    </row>
    <row r="319" spans="1:6" s="14" customFormat="1" ht="5.65" customHeight="1" x14ac:dyDescent="0.25">
      <c r="A319" s="17"/>
      <c r="B319" s="3"/>
      <c r="C319" s="9"/>
      <c r="D319" s="9"/>
      <c r="E319" s="200"/>
      <c r="F319" s="200"/>
    </row>
    <row r="320" spans="1:6" s="13" customFormat="1" ht="30" x14ac:dyDescent="0.25">
      <c r="A320" s="12" t="s">
        <v>27</v>
      </c>
      <c r="B320" s="1" t="s">
        <v>68</v>
      </c>
      <c r="C320" s="4"/>
      <c r="D320" s="10"/>
      <c r="E320" s="10"/>
      <c r="F320" s="10"/>
    </row>
    <row r="321" spans="1:6" s="13" customFormat="1" x14ac:dyDescent="0.25">
      <c r="A321" s="12" t="s">
        <v>8</v>
      </c>
      <c r="B321" s="1" t="s">
        <v>107</v>
      </c>
      <c r="C321" s="4" t="s">
        <v>7</v>
      </c>
      <c r="D321" s="10">
        <v>4</v>
      </c>
      <c r="E321" s="10"/>
      <c r="F321" s="10"/>
    </row>
    <row r="322" spans="1:6" s="13" customFormat="1" ht="5.65" customHeight="1" x14ac:dyDescent="0.25">
      <c r="A322" s="15"/>
      <c r="B322" s="2"/>
      <c r="C322" s="94"/>
      <c r="D322" s="94"/>
      <c r="E322" s="199"/>
      <c r="F322" s="199"/>
    </row>
    <row r="323" spans="1:6" s="14" customFormat="1" ht="5.65" customHeight="1" x14ac:dyDescent="0.25">
      <c r="A323" s="17"/>
      <c r="B323" s="3"/>
      <c r="C323" s="9"/>
      <c r="D323" s="9"/>
      <c r="E323" s="200"/>
      <c r="F323" s="200"/>
    </row>
    <row r="324" spans="1:6" s="13" customFormat="1" ht="45" x14ac:dyDescent="0.25">
      <c r="A324" s="12" t="s">
        <v>12</v>
      </c>
      <c r="B324" s="1" t="s">
        <v>648</v>
      </c>
      <c r="C324" s="4" t="s">
        <v>7</v>
      </c>
      <c r="D324" s="10">
        <v>1</v>
      </c>
      <c r="E324" s="10"/>
      <c r="F324" s="10"/>
    </row>
    <row r="325" spans="1:6" s="13" customFormat="1" ht="5.65" customHeight="1" x14ac:dyDescent="0.25">
      <c r="A325" s="15"/>
      <c r="B325" s="2"/>
      <c r="C325" s="94"/>
      <c r="D325" s="94"/>
      <c r="E325" s="199"/>
      <c r="F325" s="199"/>
    </row>
    <row r="326" spans="1:6" s="14" customFormat="1" ht="5.65" customHeight="1" x14ac:dyDescent="0.25">
      <c r="A326" s="17"/>
      <c r="B326" s="3"/>
      <c r="C326" s="9"/>
      <c r="D326" s="9"/>
      <c r="E326" s="200"/>
      <c r="F326" s="200"/>
    </row>
    <row r="327" spans="1:6" s="13" customFormat="1" x14ac:dyDescent="0.25">
      <c r="A327" s="12" t="s">
        <v>13</v>
      </c>
      <c r="B327" s="1" t="s">
        <v>22</v>
      </c>
      <c r="C327" s="19" t="s">
        <v>689</v>
      </c>
      <c r="D327" s="137">
        <v>0.1</v>
      </c>
      <c r="E327" s="200"/>
      <c r="F327" s="10"/>
    </row>
    <row r="328" spans="1:6" s="13" customFormat="1" ht="5.65" customHeight="1" x14ac:dyDescent="0.25">
      <c r="A328" s="15"/>
      <c r="B328" s="2"/>
      <c r="C328" s="94"/>
      <c r="D328" s="94"/>
      <c r="E328" s="199"/>
      <c r="F328" s="199"/>
    </row>
    <row r="329" spans="1:6" s="14" customFormat="1" ht="5.65" customHeight="1" x14ac:dyDescent="0.25">
      <c r="A329" s="17"/>
      <c r="B329" s="3"/>
      <c r="C329" s="9"/>
      <c r="D329" s="9"/>
      <c r="E329" s="200"/>
      <c r="F329" s="200"/>
    </row>
    <row r="330" spans="1:6" s="13" customFormat="1" ht="15.75" customHeight="1" x14ac:dyDescent="0.25">
      <c r="A330" s="47"/>
      <c r="B330" s="160" t="s">
        <v>698</v>
      </c>
      <c r="C330" s="160"/>
      <c r="D330" s="160"/>
      <c r="E330" s="201"/>
      <c r="F330" s="202"/>
    </row>
    <row r="331" spans="1:6" s="13" customFormat="1" x14ac:dyDescent="0.25">
      <c r="A331" s="12"/>
      <c r="B331" s="46"/>
      <c r="C331" s="4"/>
      <c r="D331" s="10"/>
      <c r="E331" s="10"/>
      <c r="F331" s="10"/>
    </row>
    <row r="332" spans="1:6" s="13" customFormat="1" x14ac:dyDescent="0.25">
      <c r="A332" s="12"/>
      <c r="B332" s="46"/>
      <c r="C332" s="4"/>
      <c r="D332" s="10"/>
      <c r="E332" s="10"/>
      <c r="F332" s="10"/>
    </row>
    <row r="333" spans="1:6" x14ac:dyDescent="0.25">
      <c r="A333" s="37" t="s">
        <v>48</v>
      </c>
      <c r="B333" s="38" t="s">
        <v>54</v>
      </c>
      <c r="C333" s="5"/>
      <c r="D333" s="5"/>
      <c r="E333" s="196"/>
      <c r="F333" s="40"/>
    </row>
    <row r="334" spans="1:6" s="13" customFormat="1" ht="5.65" customHeight="1" x14ac:dyDescent="0.25">
      <c r="A334" s="15"/>
      <c r="B334" s="2"/>
      <c r="C334" s="94"/>
      <c r="D334" s="94"/>
      <c r="E334" s="199"/>
      <c r="F334" s="199"/>
    </row>
    <row r="335" spans="1:6" s="13" customFormat="1" ht="5.45" customHeight="1" x14ac:dyDescent="0.25">
      <c r="A335" s="17"/>
      <c r="B335" s="41"/>
      <c r="C335" s="9"/>
      <c r="D335" s="9"/>
      <c r="E335" s="200"/>
      <c r="F335" s="200"/>
    </row>
    <row r="336" spans="1:6" s="13" customFormat="1" ht="30" x14ac:dyDescent="0.25">
      <c r="A336" s="12" t="s">
        <v>27</v>
      </c>
      <c r="B336" s="1" t="s">
        <v>69</v>
      </c>
      <c r="C336" s="4" t="s">
        <v>731</v>
      </c>
      <c r="D336" s="10">
        <v>1</v>
      </c>
      <c r="E336" s="10"/>
      <c r="F336" s="10"/>
    </row>
    <row r="337" spans="1:6" s="13" customFormat="1" ht="5.65" customHeight="1" x14ac:dyDescent="0.25">
      <c r="A337" s="15"/>
      <c r="B337" s="2"/>
      <c r="C337" s="94"/>
      <c r="D337" s="94"/>
      <c r="E337" s="199"/>
      <c r="F337" s="199"/>
    </row>
    <row r="338" spans="1:6" s="14" customFormat="1" ht="5.65" customHeight="1" x14ac:dyDescent="0.25">
      <c r="A338" s="17"/>
      <c r="B338" s="3"/>
      <c r="C338" s="9"/>
      <c r="D338" s="9"/>
      <c r="E338" s="200"/>
      <c r="F338" s="200"/>
    </row>
    <row r="339" spans="1:6" s="13" customFormat="1" ht="105" x14ac:dyDescent="0.25">
      <c r="A339" s="12" t="s">
        <v>12</v>
      </c>
      <c r="B339" s="26" t="s">
        <v>1098</v>
      </c>
      <c r="C339" s="4"/>
      <c r="D339" s="10"/>
      <c r="E339" s="10"/>
      <c r="F339" s="10"/>
    </row>
    <row r="340" spans="1:6" s="13" customFormat="1" ht="30" x14ac:dyDescent="0.25">
      <c r="A340" s="12" t="s">
        <v>60</v>
      </c>
      <c r="B340" s="26" t="s">
        <v>1081</v>
      </c>
      <c r="C340" s="4" t="s">
        <v>49</v>
      </c>
      <c r="D340" s="10">
        <v>12</v>
      </c>
      <c r="E340" s="10"/>
      <c r="F340" s="10"/>
    </row>
    <row r="341" spans="1:6" s="13" customFormat="1" x14ac:dyDescent="0.25">
      <c r="A341" s="12" t="s">
        <v>61</v>
      </c>
      <c r="B341" s="1" t="s">
        <v>1072</v>
      </c>
      <c r="C341" s="4" t="s">
        <v>7</v>
      </c>
      <c r="D341" s="10">
        <v>30</v>
      </c>
      <c r="E341" s="10"/>
      <c r="F341" s="10"/>
    </row>
    <row r="342" spans="1:6" s="13" customFormat="1" ht="5.65" customHeight="1" x14ac:dyDescent="0.25">
      <c r="A342" s="15"/>
      <c r="B342" s="2"/>
      <c r="C342" s="94"/>
      <c r="D342" s="94"/>
      <c r="E342" s="199"/>
      <c r="F342" s="199"/>
    </row>
    <row r="343" spans="1:6" s="14" customFormat="1" ht="5.65" customHeight="1" x14ac:dyDescent="0.25">
      <c r="A343" s="17"/>
      <c r="B343" s="3"/>
      <c r="C343" s="9"/>
      <c r="D343" s="9"/>
      <c r="E343" s="200"/>
      <c r="F343" s="200"/>
    </row>
    <row r="344" spans="1:6" s="13" customFormat="1" ht="45" x14ac:dyDescent="0.25">
      <c r="A344" s="12" t="s">
        <v>13</v>
      </c>
      <c r="B344" s="1" t="s">
        <v>70</v>
      </c>
      <c r="C344" s="4" t="s">
        <v>7</v>
      </c>
      <c r="D344" s="10">
        <v>25</v>
      </c>
      <c r="E344" s="10"/>
      <c r="F344" s="10"/>
    </row>
    <row r="345" spans="1:6" s="13" customFormat="1" ht="5.65" customHeight="1" x14ac:dyDescent="0.25">
      <c r="A345" s="15"/>
      <c r="B345" s="2"/>
      <c r="C345" s="94"/>
      <c r="D345" s="94"/>
      <c r="E345" s="199"/>
      <c r="F345" s="199"/>
    </row>
    <row r="346" spans="1:6" s="14" customFormat="1" ht="5.65" customHeight="1" x14ac:dyDescent="0.25">
      <c r="A346" s="17"/>
      <c r="B346" s="3"/>
      <c r="C346" s="9"/>
      <c r="D346" s="9"/>
      <c r="E346" s="200"/>
      <c r="F346" s="200"/>
    </row>
    <row r="347" spans="1:6" s="13" customFormat="1" ht="60" x14ac:dyDescent="0.25">
      <c r="A347" s="12" t="s">
        <v>14</v>
      </c>
      <c r="B347" s="1" t="s">
        <v>649</v>
      </c>
      <c r="C347" s="4" t="s">
        <v>7</v>
      </c>
      <c r="D347" s="10">
        <v>1</v>
      </c>
      <c r="E347" s="10"/>
      <c r="F347" s="10"/>
    </row>
    <row r="348" spans="1:6" s="13" customFormat="1" ht="5.65" customHeight="1" x14ac:dyDescent="0.25">
      <c r="A348" s="15"/>
      <c r="B348" s="2"/>
      <c r="C348" s="94"/>
      <c r="D348" s="94"/>
      <c r="E348" s="199"/>
      <c r="F348" s="199"/>
    </row>
    <row r="349" spans="1:6" s="14" customFormat="1" ht="5.65" customHeight="1" x14ac:dyDescent="0.25">
      <c r="A349" s="17"/>
      <c r="B349" s="3"/>
      <c r="C349" s="9"/>
      <c r="D349" s="9"/>
      <c r="E349" s="200"/>
      <c r="F349" s="200"/>
    </row>
    <row r="350" spans="1:6" s="13" customFormat="1" ht="31.15" customHeight="1" x14ac:dyDescent="0.25">
      <c r="A350" s="12" t="s">
        <v>15</v>
      </c>
      <c r="B350" s="1" t="s">
        <v>316</v>
      </c>
      <c r="C350" s="4"/>
      <c r="D350" s="10"/>
      <c r="E350" s="10"/>
      <c r="F350" s="10"/>
    </row>
    <row r="351" spans="1:6" s="13" customFormat="1" ht="14.45" customHeight="1" x14ac:dyDescent="0.25">
      <c r="A351" s="12" t="s">
        <v>214</v>
      </c>
      <c r="B351" s="1" t="s">
        <v>312</v>
      </c>
      <c r="C351" s="4" t="s">
        <v>7</v>
      </c>
      <c r="D351" s="10">
        <v>4</v>
      </c>
      <c r="E351" s="10"/>
      <c r="F351" s="10"/>
    </row>
    <row r="352" spans="1:6" s="13" customFormat="1" ht="5.65" customHeight="1" x14ac:dyDescent="0.25">
      <c r="A352" s="15"/>
      <c r="B352" s="2"/>
      <c r="C352" s="94"/>
      <c r="D352" s="94"/>
      <c r="E352" s="199"/>
      <c r="F352" s="199"/>
    </row>
    <row r="353" spans="1:6" s="14" customFormat="1" ht="5.65" customHeight="1" x14ac:dyDescent="0.25">
      <c r="A353" s="17"/>
      <c r="B353" s="3"/>
      <c r="C353" s="9"/>
      <c r="D353" s="9"/>
      <c r="E353" s="200"/>
      <c r="F353" s="200"/>
    </row>
    <row r="354" spans="1:6" s="13" customFormat="1" ht="75.599999999999994" customHeight="1" x14ac:dyDescent="0.25">
      <c r="A354" s="12" t="s">
        <v>16</v>
      </c>
      <c r="B354" s="1" t="s">
        <v>671</v>
      </c>
      <c r="C354" s="4" t="s">
        <v>7</v>
      </c>
      <c r="D354" s="10">
        <v>1</v>
      </c>
      <c r="E354" s="10"/>
      <c r="F354" s="10"/>
    </row>
    <row r="355" spans="1:6" s="13" customFormat="1" ht="5.65" customHeight="1" x14ac:dyDescent="0.25">
      <c r="A355" s="15"/>
      <c r="B355" s="2"/>
      <c r="C355" s="94"/>
      <c r="D355" s="94"/>
      <c r="E355" s="199"/>
      <c r="F355" s="199"/>
    </row>
    <row r="356" spans="1:6" s="14" customFormat="1" ht="5.65" customHeight="1" x14ac:dyDescent="0.25">
      <c r="A356" s="17"/>
      <c r="B356" s="3"/>
      <c r="C356" s="9"/>
      <c r="D356" s="9"/>
      <c r="E356" s="200"/>
      <c r="F356" s="200"/>
    </row>
    <row r="357" spans="1:6" s="13" customFormat="1" ht="168" customHeight="1" x14ac:dyDescent="0.25">
      <c r="A357" s="12" t="s">
        <v>17</v>
      </c>
      <c r="B357" s="1" t="s">
        <v>673</v>
      </c>
      <c r="C357" s="4" t="s">
        <v>7</v>
      </c>
      <c r="D357" s="10">
        <v>1</v>
      </c>
      <c r="E357" s="10"/>
      <c r="F357" s="10"/>
    </row>
    <row r="358" spans="1:6" s="13" customFormat="1" ht="5.65" customHeight="1" x14ac:dyDescent="0.25">
      <c r="A358" s="15"/>
      <c r="B358" s="2"/>
      <c r="C358" s="94"/>
      <c r="D358" s="94"/>
      <c r="E358" s="199"/>
      <c r="F358" s="199"/>
    </row>
    <row r="359" spans="1:6" s="14" customFormat="1" ht="5.65" customHeight="1" x14ac:dyDescent="0.25">
      <c r="A359" s="17"/>
      <c r="B359" s="3"/>
      <c r="C359" s="9"/>
      <c r="D359" s="9"/>
      <c r="E359" s="200"/>
      <c r="F359" s="200"/>
    </row>
    <row r="360" spans="1:6" s="13" customFormat="1" ht="153" customHeight="1" x14ac:dyDescent="0.25">
      <c r="A360" s="12" t="s">
        <v>18</v>
      </c>
      <c r="B360" s="1" t="s">
        <v>672</v>
      </c>
      <c r="C360" s="4" t="s">
        <v>7</v>
      </c>
      <c r="D360" s="10">
        <v>1</v>
      </c>
      <c r="E360" s="10"/>
      <c r="F360" s="10"/>
    </row>
    <row r="361" spans="1:6" s="13" customFormat="1" ht="5.65" customHeight="1" x14ac:dyDescent="0.25">
      <c r="A361" s="15"/>
      <c r="B361" s="2"/>
      <c r="C361" s="94"/>
      <c r="D361" s="94"/>
      <c r="E361" s="199"/>
      <c r="F361" s="199"/>
    </row>
    <row r="362" spans="1:6" s="14" customFormat="1" ht="5.65" customHeight="1" x14ac:dyDescent="0.25">
      <c r="A362" s="17"/>
      <c r="B362" s="3"/>
      <c r="C362" s="9"/>
      <c r="D362" s="9"/>
      <c r="E362" s="200"/>
      <c r="F362" s="200"/>
    </row>
    <row r="363" spans="1:6" s="13" customFormat="1" ht="162.6" customHeight="1" x14ac:dyDescent="0.25">
      <c r="A363" s="12" t="s">
        <v>19</v>
      </c>
      <c r="B363" s="1" t="s">
        <v>1165</v>
      </c>
      <c r="C363" s="4"/>
      <c r="D363" s="10"/>
      <c r="E363" s="10"/>
      <c r="F363" s="10"/>
    </row>
    <row r="364" spans="1:6" s="13" customFormat="1" x14ac:dyDescent="0.25">
      <c r="A364" s="12" t="s">
        <v>237</v>
      </c>
      <c r="B364" s="1" t="s">
        <v>652</v>
      </c>
      <c r="C364" s="4" t="s">
        <v>7</v>
      </c>
      <c r="D364" s="10">
        <v>4</v>
      </c>
      <c r="E364" s="10"/>
      <c r="F364" s="10"/>
    </row>
    <row r="365" spans="1:6" s="13" customFormat="1" ht="5.65" customHeight="1" x14ac:dyDescent="0.25">
      <c r="A365" s="15"/>
      <c r="B365" s="2"/>
      <c r="C365" s="94"/>
      <c r="D365" s="94"/>
      <c r="E365" s="199"/>
      <c r="F365" s="199"/>
    </row>
    <row r="366" spans="1:6" s="14" customFormat="1" ht="5.65" customHeight="1" x14ac:dyDescent="0.25">
      <c r="A366" s="17"/>
      <c r="B366" s="3"/>
      <c r="C366" s="9"/>
      <c r="D366" s="9"/>
      <c r="E366" s="200"/>
      <c r="F366" s="200"/>
    </row>
    <row r="367" spans="1:6" s="13" customFormat="1" ht="105" x14ac:dyDescent="0.25">
      <c r="A367" s="12" t="s">
        <v>40</v>
      </c>
      <c r="B367" s="1" t="s">
        <v>1130</v>
      </c>
      <c r="C367" s="4"/>
      <c r="D367" s="10"/>
      <c r="E367" s="10"/>
      <c r="F367" s="10"/>
    </row>
    <row r="368" spans="1:6" s="13" customFormat="1" x14ac:dyDescent="0.25">
      <c r="A368" s="12" t="s">
        <v>77</v>
      </c>
      <c r="B368" s="1" t="s">
        <v>655</v>
      </c>
      <c r="C368" s="4" t="s">
        <v>7</v>
      </c>
      <c r="D368" s="10">
        <v>4</v>
      </c>
      <c r="E368" s="10"/>
      <c r="F368" s="10"/>
    </row>
    <row r="369" spans="1:7" s="13" customFormat="1" ht="5.65" customHeight="1" x14ac:dyDescent="0.25">
      <c r="A369" s="15"/>
      <c r="B369" s="2"/>
      <c r="C369" s="94"/>
      <c r="D369" s="94"/>
      <c r="E369" s="199"/>
      <c r="F369" s="199"/>
    </row>
    <row r="370" spans="1:7" s="14" customFormat="1" ht="5.65" customHeight="1" x14ac:dyDescent="0.25">
      <c r="A370" s="17"/>
      <c r="B370" s="3"/>
      <c r="C370" s="9"/>
      <c r="D370" s="9"/>
      <c r="E370" s="200"/>
      <c r="F370" s="200"/>
    </row>
    <row r="371" spans="1:7" s="13" customFormat="1" ht="60" x14ac:dyDescent="0.25">
      <c r="A371" s="12" t="s">
        <v>42</v>
      </c>
      <c r="B371" s="1" t="s">
        <v>1120</v>
      </c>
      <c r="C371" s="4" t="s">
        <v>731</v>
      </c>
      <c r="D371" s="10">
        <v>1</v>
      </c>
      <c r="E371" s="10"/>
      <c r="F371" s="10"/>
    </row>
    <row r="372" spans="1:7" s="13" customFormat="1" ht="5.65" customHeight="1" x14ac:dyDescent="0.25">
      <c r="A372" s="15"/>
      <c r="B372" s="2"/>
      <c r="C372" s="94"/>
      <c r="D372" s="94"/>
      <c r="E372" s="199"/>
      <c r="F372" s="199"/>
    </row>
    <row r="373" spans="1:7" s="14" customFormat="1" ht="5.65" customHeight="1" x14ac:dyDescent="0.25">
      <c r="A373" s="17"/>
      <c r="B373" s="3"/>
      <c r="C373" s="9"/>
      <c r="D373" s="9"/>
      <c r="E373" s="200"/>
      <c r="F373" s="200"/>
    </row>
    <row r="374" spans="1:7" s="13" customFormat="1" ht="60" x14ac:dyDescent="0.25">
      <c r="A374" s="12" t="s">
        <v>43</v>
      </c>
      <c r="B374" s="1" t="s">
        <v>1132</v>
      </c>
      <c r="C374" s="4" t="s">
        <v>731</v>
      </c>
      <c r="D374" s="10">
        <v>1</v>
      </c>
      <c r="E374" s="10"/>
      <c r="F374" s="10"/>
    </row>
    <row r="375" spans="1:7" s="13" customFormat="1" ht="5.65" customHeight="1" x14ac:dyDescent="0.25">
      <c r="A375" s="15"/>
      <c r="B375" s="2"/>
      <c r="C375" s="94"/>
      <c r="D375" s="94"/>
      <c r="E375" s="199"/>
      <c r="F375" s="199"/>
    </row>
    <row r="376" spans="1:7" s="14" customFormat="1" ht="5.65" customHeight="1" x14ac:dyDescent="0.25">
      <c r="A376" s="17"/>
      <c r="B376" s="3"/>
      <c r="C376" s="9"/>
      <c r="D376" s="9"/>
      <c r="E376" s="200"/>
      <c r="F376" s="200"/>
    </row>
    <row r="377" spans="1:7" s="13" customFormat="1" x14ac:dyDescent="0.25">
      <c r="A377" s="12" t="s">
        <v>44</v>
      </c>
      <c r="B377" s="1" t="s">
        <v>22</v>
      </c>
      <c r="C377" s="19" t="s">
        <v>689</v>
      </c>
      <c r="D377" s="137">
        <v>0.1</v>
      </c>
      <c r="E377" s="200"/>
      <c r="F377" s="10"/>
    </row>
    <row r="378" spans="1:7" s="13" customFormat="1" ht="5.65" customHeight="1" x14ac:dyDescent="0.25">
      <c r="A378" s="15"/>
      <c r="B378" s="2"/>
      <c r="C378" s="94"/>
      <c r="D378" s="94"/>
      <c r="E378" s="199"/>
      <c r="F378" s="199"/>
    </row>
    <row r="379" spans="1:7" s="14" customFormat="1" ht="5.65" customHeight="1" x14ac:dyDescent="0.25">
      <c r="A379" s="17"/>
      <c r="B379" s="3"/>
      <c r="C379" s="9"/>
      <c r="D379" s="9"/>
      <c r="E379" s="200"/>
      <c r="F379" s="200"/>
    </row>
    <row r="380" spans="1:7" s="13" customFormat="1" ht="14.25" customHeight="1" x14ac:dyDescent="0.25">
      <c r="A380" s="47"/>
      <c r="B380" s="160" t="s">
        <v>697</v>
      </c>
      <c r="C380" s="160"/>
      <c r="D380" s="160"/>
      <c r="E380" s="201"/>
      <c r="F380" s="202"/>
    </row>
    <row r="381" spans="1:7" s="14" customFormat="1" x14ac:dyDescent="0.25">
      <c r="A381" s="12"/>
      <c r="C381" s="4"/>
      <c r="D381" s="10"/>
      <c r="E381" s="10"/>
      <c r="F381" s="10"/>
    </row>
    <row r="382" spans="1:7" s="14" customFormat="1" x14ac:dyDescent="0.25">
      <c r="A382" s="12"/>
      <c r="C382" s="4"/>
      <c r="D382" s="10"/>
      <c r="E382" s="10"/>
      <c r="F382" s="10"/>
    </row>
    <row r="383" spans="1:7" x14ac:dyDescent="0.25">
      <c r="A383" s="37" t="s">
        <v>51</v>
      </c>
      <c r="B383" s="38" t="s">
        <v>58</v>
      </c>
      <c r="C383" s="5"/>
      <c r="D383" s="5"/>
      <c r="E383" s="196"/>
      <c r="F383" s="40"/>
      <c r="G383" s="211"/>
    </row>
    <row r="384" spans="1:7" s="13" customFormat="1" ht="5.65" customHeight="1" x14ac:dyDescent="0.25">
      <c r="A384" s="15"/>
      <c r="B384" s="2"/>
      <c r="C384" s="94"/>
      <c r="D384" s="94"/>
      <c r="E384" s="199"/>
      <c r="F384" s="199"/>
      <c r="G384" s="177"/>
    </row>
    <row r="385" spans="1:7" s="13" customFormat="1" ht="5.45" customHeight="1" x14ac:dyDescent="0.25">
      <c r="A385" s="17"/>
      <c r="B385" s="41"/>
      <c r="C385" s="9"/>
      <c r="D385" s="9"/>
      <c r="E385" s="200"/>
      <c r="F385" s="200"/>
      <c r="G385" s="177"/>
    </row>
    <row r="386" spans="1:7" s="13" customFormat="1" ht="18" customHeight="1" x14ac:dyDescent="0.25">
      <c r="A386" s="12" t="s">
        <v>27</v>
      </c>
      <c r="B386" s="1" t="s">
        <v>396</v>
      </c>
      <c r="C386" s="4" t="s">
        <v>793</v>
      </c>
      <c r="D386" s="10">
        <v>8</v>
      </c>
      <c r="E386" s="10"/>
      <c r="F386" s="10"/>
      <c r="G386" s="177"/>
    </row>
    <row r="387" spans="1:7" s="13" customFormat="1" ht="5.65" customHeight="1" x14ac:dyDescent="0.25">
      <c r="A387" s="15"/>
      <c r="B387" s="2"/>
      <c r="C387" s="94"/>
      <c r="D387" s="94"/>
      <c r="E387" s="199"/>
      <c r="F387" s="199"/>
      <c r="G387" s="177"/>
    </row>
    <row r="388" spans="1:7" s="14" customFormat="1" ht="5.65" customHeight="1" x14ac:dyDescent="0.25">
      <c r="A388" s="17"/>
      <c r="B388" s="3"/>
      <c r="C388" s="9"/>
      <c r="D388" s="9"/>
      <c r="E388" s="200"/>
      <c r="F388" s="200"/>
      <c r="G388" s="215"/>
    </row>
    <row r="389" spans="1:7" s="13" customFormat="1" ht="30" x14ac:dyDescent="0.25">
      <c r="A389" s="12" t="s">
        <v>12</v>
      </c>
      <c r="B389" s="1" t="s">
        <v>643</v>
      </c>
      <c r="C389" s="4" t="s">
        <v>793</v>
      </c>
      <c r="D389" s="10">
        <v>8</v>
      </c>
      <c r="E389" s="10"/>
      <c r="F389" s="10"/>
      <c r="G389" s="177"/>
    </row>
    <row r="390" spans="1:7" s="13" customFormat="1" ht="5.65" customHeight="1" x14ac:dyDescent="0.25">
      <c r="A390" s="15"/>
      <c r="B390" s="2"/>
      <c r="C390" s="94"/>
      <c r="D390" s="94"/>
      <c r="E390" s="199"/>
      <c r="F390" s="199"/>
      <c r="G390" s="177"/>
    </row>
    <row r="391" spans="1:7" s="14" customFormat="1" ht="5.65" customHeight="1" x14ac:dyDescent="0.25">
      <c r="A391" s="17"/>
      <c r="B391" s="3"/>
      <c r="C391" s="9"/>
      <c r="D391" s="9"/>
      <c r="E391" s="200"/>
      <c r="F391" s="200"/>
      <c r="G391" s="215"/>
    </row>
    <row r="392" spans="1:7" s="13" customFormat="1" ht="30" x14ac:dyDescent="0.25">
      <c r="A392" s="12" t="s">
        <v>13</v>
      </c>
      <c r="B392" s="1" t="s">
        <v>641</v>
      </c>
      <c r="C392" s="4"/>
      <c r="D392" s="10"/>
      <c r="E392" s="10"/>
      <c r="F392" s="10"/>
      <c r="G392" s="177"/>
    </row>
    <row r="393" spans="1:7" s="13" customFormat="1" ht="5.65" customHeight="1" x14ac:dyDescent="0.25">
      <c r="A393" s="15"/>
      <c r="B393" s="2"/>
      <c r="C393" s="94"/>
      <c r="D393" s="94"/>
      <c r="E393" s="199"/>
      <c r="F393" s="199"/>
      <c r="G393" s="177"/>
    </row>
    <row r="394" spans="1:7" s="14" customFormat="1" ht="5.65" customHeight="1" x14ac:dyDescent="0.25">
      <c r="A394" s="17"/>
      <c r="B394" s="3"/>
      <c r="C394" s="9"/>
      <c r="D394" s="9"/>
      <c r="E394" s="200"/>
      <c r="F394" s="200"/>
      <c r="G394" s="215"/>
    </row>
    <row r="395" spans="1:7" s="13" customFormat="1" x14ac:dyDescent="0.25">
      <c r="A395" s="12" t="s">
        <v>14</v>
      </c>
      <c r="B395" s="1" t="s">
        <v>918</v>
      </c>
      <c r="C395" s="4" t="s">
        <v>7</v>
      </c>
      <c r="D395" s="10">
        <v>1</v>
      </c>
      <c r="E395" s="10"/>
      <c r="F395" s="10"/>
      <c r="G395" s="177"/>
    </row>
    <row r="396" spans="1:7" s="13" customFormat="1" ht="5.65" customHeight="1" x14ac:dyDescent="0.25">
      <c r="A396" s="15"/>
      <c r="B396" s="2"/>
      <c r="C396" s="94"/>
      <c r="D396" s="94"/>
      <c r="E396" s="199"/>
      <c r="F396" s="199"/>
      <c r="G396" s="177"/>
    </row>
    <row r="397" spans="1:7" s="14" customFormat="1" ht="5.65" customHeight="1" x14ac:dyDescent="0.25">
      <c r="A397" s="17"/>
      <c r="B397" s="3"/>
      <c r="C397" s="9"/>
      <c r="D397" s="9"/>
      <c r="E397" s="200"/>
      <c r="F397" s="200"/>
      <c r="G397" s="215"/>
    </row>
    <row r="398" spans="1:7" s="13" customFormat="1" ht="30" x14ac:dyDescent="0.25">
      <c r="A398" s="12" t="s">
        <v>15</v>
      </c>
      <c r="B398" s="1" t="s">
        <v>642</v>
      </c>
      <c r="C398" s="4"/>
      <c r="D398" s="10"/>
      <c r="E398" s="10"/>
      <c r="F398" s="10"/>
      <c r="G398" s="177"/>
    </row>
    <row r="399" spans="1:7" s="13" customFormat="1" ht="5.65" customHeight="1" x14ac:dyDescent="0.25">
      <c r="A399" s="15"/>
      <c r="B399" s="2"/>
      <c r="C399" s="94"/>
      <c r="D399" s="94"/>
      <c r="E399" s="199"/>
      <c r="F399" s="199"/>
      <c r="G399" s="177"/>
    </row>
    <row r="400" spans="1:7" s="14" customFormat="1" ht="5.65" customHeight="1" x14ac:dyDescent="0.25">
      <c r="A400" s="17"/>
      <c r="B400" s="3"/>
      <c r="C400" s="9"/>
      <c r="D400" s="9"/>
      <c r="E400" s="200"/>
      <c r="F400" s="200"/>
      <c r="G400" s="215"/>
    </row>
    <row r="401" spans="1:7" s="13" customFormat="1" ht="60" x14ac:dyDescent="0.25">
      <c r="A401" s="12" t="s">
        <v>16</v>
      </c>
      <c r="B401" s="1" t="s">
        <v>398</v>
      </c>
      <c r="C401" s="9" t="s">
        <v>21</v>
      </c>
      <c r="D401" s="9">
        <v>3</v>
      </c>
      <c r="E401" s="200"/>
      <c r="F401" s="10"/>
      <c r="G401" s="177"/>
    </row>
    <row r="402" spans="1:7" s="13" customFormat="1" ht="5.65" customHeight="1" x14ac:dyDescent="0.25">
      <c r="A402" s="15"/>
      <c r="B402" s="2"/>
      <c r="C402" s="94"/>
      <c r="D402" s="94"/>
      <c r="E402" s="199"/>
      <c r="F402" s="199"/>
      <c r="G402" s="177"/>
    </row>
    <row r="403" spans="1:7" s="14" customFormat="1" ht="5.65" customHeight="1" x14ac:dyDescent="0.25">
      <c r="A403" s="17"/>
      <c r="B403" s="3"/>
      <c r="C403" s="9"/>
      <c r="D403" s="9"/>
      <c r="E403" s="200"/>
      <c r="F403" s="200"/>
      <c r="G403" s="215"/>
    </row>
    <row r="404" spans="1:7" s="13" customFormat="1" ht="18" customHeight="1" x14ac:dyDescent="0.25">
      <c r="A404" s="47"/>
      <c r="B404" s="160" t="s">
        <v>905</v>
      </c>
      <c r="C404" s="160"/>
      <c r="D404" s="160"/>
      <c r="E404" s="201"/>
      <c r="F404" s="202"/>
      <c r="G404" s="177"/>
    </row>
    <row r="405" spans="1:7" s="14" customFormat="1" x14ac:dyDescent="0.25">
      <c r="A405" s="12"/>
      <c r="C405" s="4"/>
      <c r="D405" s="10"/>
      <c r="E405" s="10"/>
      <c r="F405" s="10"/>
    </row>
    <row r="406" spans="1:7" s="14" customFormat="1" x14ac:dyDescent="0.25">
      <c r="A406" s="12"/>
      <c r="C406" s="4"/>
      <c r="D406" s="10"/>
      <c r="E406" s="10"/>
      <c r="F406" s="10"/>
    </row>
    <row r="407" spans="1:7" s="14" customFormat="1" x14ac:dyDescent="0.25">
      <c r="A407" s="12"/>
      <c r="C407" s="4"/>
      <c r="D407" s="10"/>
      <c r="E407" s="10"/>
      <c r="F407" s="10"/>
    </row>
    <row r="408" spans="1:7" s="14" customFormat="1" x14ac:dyDescent="0.25">
      <c r="A408" s="12"/>
      <c r="C408" s="4"/>
      <c r="D408" s="10"/>
      <c r="E408" s="10"/>
      <c r="F408" s="10"/>
    </row>
    <row r="409" spans="1:7" s="14" customFormat="1" x14ac:dyDescent="0.25">
      <c r="A409" s="12"/>
      <c r="C409" s="4"/>
      <c r="D409" s="10"/>
      <c r="E409" s="10"/>
      <c r="F409" s="10"/>
    </row>
    <row r="410" spans="1:7" s="14" customFormat="1" x14ac:dyDescent="0.25">
      <c r="A410" s="12"/>
      <c r="C410" s="4"/>
      <c r="D410" s="10"/>
      <c r="E410" s="10"/>
      <c r="F410" s="10"/>
    </row>
    <row r="411" spans="1:7" s="14" customFormat="1" x14ac:dyDescent="0.25">
      <c r="A411" s="12"/>
      <c r="C411" s="4"/>
      <c r="D411" s="10"/>
      <c r="E411" s="10"/>
      <c r="F411" s="10"/>
    </row>
    <row r="412" spans="1:7" s="14" customFormat="1" x14ac:dyDescent="0.25">
      <c r="A412" s="12"/>
      <c r="C412" s="4"/>
      <c r="D412" s="10"/>
      <c r="E412" s="10"/>
      <c r="F412" s="10"/>
    </row>
    <row r="413" spans="1:7" s="14" customFormat="1" x14ac:dyDescent="0.25">
      <c r="A413" s="12"/>
      <c r="C413" s="4"/>
      <c r="D413" s="10"/>
      <c r="E413" s="10"/>
      <c r="F413" s="10"/>
    </row>
    <row r="414" spans="1:7" s="14" customFormat="1" x14ac:dyDescent="0.25">
      <c r="A414" s="12"/>
      <c r="C414" s="4"/>
      <c r="D414" s="10"/>
      <c r="E414" s="10"/>
      <c r="F414" s="10"/>
    </row>
    <row r="415" spans="1:7" s="14" customFormat="1" x14ac:dyDescent="0.25">
      <c r="A415" s="12"/>
      <c r="C415" s="4"/>
      <c r="D415" s="10"/>
      <c r="E415" s="10"/>
      <c r="F415" s="10"/>
    </row>
    <row r="416" spans="1:7" s="14" customFormat="1" x14ac:dyDescent="0.25">
      <c r="A416" s="12"/>
      <c r="C416" s="4"/>
      <c r="D416" s="10"/>
      <c r="E416" s="10"/>
      <c r="F416" s="10"/>
    </row>
    <row r="417" spans="1:6" s="14" customFormat="1" x14ac:dyDescent="0.25">
      <c r="A417" s="12"/>
      <c r="C417" s="4"/>
      <c r="D417" s="10"/>
      <c r="E417" s="10"/>
      <c r="F417" s="10"/>
    </row>
    <row r="418" spans="1:6" s="14" customFormat="1" x14ac:dyDescent="0.25">
      <c r="A418" s="12"/>
      <c r="C418" s="4"/>
      <c r="D418" s="10"/>
      <c r="E418" s="10"/>
      <c r="F418" s="10"/>
    </row>
    <row r="419" spans="1:6" s="14" customFormat="1" x14ac:dyDescent="0.25">
      <c r="A419" s="12"/>
      <c r="C419" s="4"/>
      <c r="D419" s="10"/>
      <c r="E419" s="10"/>
      <c r="F419" s="10"/>
    </row>
    <row r="420" spans="1:6" s="14" customFormat="1" x14ac:dyDescent="0.25">
      <c r="A420" s="12"/>
      <c r="C420" s="4"/>
      <c r="D420" s="10"/>
      <c r="E420" s="10"/>
      <c r="F420" s="10"/>
    </row>
    <row r="421" spans="1:6" s="14" customFormat="1" x14ac:dyDescent="0.25">
      <c r="A421" s="12"/>
      <c r="C421" s="4"/>
      <c r="D421" s="10"/>
      <c r="E421" s="10"/>
      <c r="F421" s="10"/>
    </row>
    <row r="422" spans="1:6" s="14" customFormat="1" x14ac:dyDescent="0.25">
      <c r="A422" s="12"/>
      <c r="C422" s="4"/>
      <c r="D422" s="10"/>
      <c r="E422" s="10"/>
      <c r="F422" s="10"/>
    </row>
    <row r="423" spans="1:6" s="14" customFormat="1" x14ac:dyDescent="0.25">
      <c r="A423" s="12"/>
      <c r="C423" s="4"/>
      <c r="D423" s="10"/>
      <c r="E423" s="10"/>
      <c r="F423" s="10"/>
    </row>
    <row r="424" spans="1:6" s="14" customFormat="1" x14ac:dyDescent="0.25">
      <c r="A424" s="12"/>
      <c r="C424" s="4"/>
      <c r="D424" s="10"/>
      <c r="E424" s="10"/>
      <c r="F424" s="10"/>
    </row>
    <row r="425" spans="1:6" s="14" customFormat="1" x14ac:dyDescent="0.25">
      <c r="A425" s="12"/>
      <c r="C425" s="4"/>
      <c r="D425" s="10"/>
      <c r="E425" s="10"/>
      <c r="F425" s="10"/>
    </row>
    <row r="426" spans="1:6" s="14" customFormat="1" x14ac:dyDescent="0.25">
      <c r="A426" s="12"/>
      <c r="C426" s="4"/>
      <c r="D426" s="10"/>
      <c r="E426" s="10"/>
      <c r="F426" s="10"/>
    </row>
    <row r="427" spans="1:6" s="14" customFormat="1" x14ac:dyDescent="0.25">
      <c r="A427" s="12"/>
      <c r="C427" s="13"/>
      <c r="D427" s="10"/>
      <c r="E427" s="10"/>
      <c r="F427" s="10"/>
    </row>
    <row r="428" spans="1:6" s="14" customFormat="1" x14ac:dyDescent="0.25">
      <c r="A428" s="12"/>
      <c r="C428" s="13"/>
      <c r="D428" s="10"/>
      <c r="E428" s="10"/>
      <c r="F428" s="10"/>
    </row>
    <row r="429" spans="1:6" s="14" customFormat="1" x14ac:dyDescent="0.25">
      <c r="A429" s="12"/>
      <c r="C429" s="13"/>
      <c r="D429" s="10"/>
      <c r="E429" s="10"/>
      <c r="F429" s="10"/>
    </row>
    <row r="430" spans="1:6" s="14" customFormat="1" x14ac:dyDescent="0.25">
      <c r="A430" s="12"/>
      <c r="C430" s="13"/>
      <c r="D430" s="10"/>
      <c r="E430" s="10"/>
      <c r="F430" s="10"/>
    </row>
    <row r="431" spans="1:6" s="14" customFormat="1" x14ac:dyDescent="0.25">
      <c r="A431" s="12"/>
      <c r="C431" s="13"/>
      <c r="D431" s="10"/>
      <c r="E431" s="10"/>
      <c r="F431" s="10"/>
    </row>
    <row r="432" spans="1:6" s="14" customFormat="1" x14ac:dyDescent="0.25">
      <c r="A432" s="12"/>
      <c r="C432" s="13"/>
      <c r="D432" s="10"/>
      <c r="E432" s="10"/>
      <c r="F432" s="10"/>
    </row>
    <row r="433" spans="1:6" s="14" customFormat="1" x14ac:dyDescent="0.25">
      <c r="A433" s="12"/>
      <c r="C433" s="13"/>
      <c r="D433" s="10"/>
      <c r="E433" s="10"/>
      <c r="F433" s="10"/>
    </row>
    <row r="434" spans="1:6" s="14" customFormat="1" x14ac:dyDescent="0.25">
      <c r="A434" s="12"/>
      <c r="C434" s="13"/>
      <c r="D434" s="10"/>
      <c r="E434" s="10"/>
      <c r="F434" s="10"/>
    </row>
    <row r="435" spans="1:6" s="14" customFormat="1" x14ac:dyDescent="0.25">
      <c r="A435" s="12"/>
      <c r="C435" s="13"/>
      <c r="D435" s="10"/>
      <c r="E435" s="10"/>
      <c r="F435" s="10"/>
    </row>
    <row r="436" spans="1:6" s="14" customFormat="1" x14ac:dyDescent="0.25">
      <c r="A436" s="12"/>
      <c r="C436" s="13"/>
      <c r="D436" s="10"/>
      <c r="E436" s="10"/>
      <c r="F436" s="10"/>
    </row>
    <row r="437" spans="1:6" s="14" customFormat="1" x14ac:dyDescent="0.25">
      <c r="A437" s="12"/>
      <c r="C437" s="13"/>
      <c r="D437" s="10"/>
      <c r="E437" s="10"/>
      <c r="F437" s="10"/>
    </row>
    <row r="438" spans="1:6" s="14" customFormat="1" x14ac:dyDescent="0.25">
      <c r="A438" s="12"/>
      <c r="C438" s="13"/>
      <c r="D438" s="10"/>
      <c r="E438" s="10"/>
      <c r="F438" s="10"/>
    </row>
    <row r="439" spans="1:6" s="14" customFormat="1" x14ac:dyDescent="0.25">
      <c r="A439" s="12"/>
      <c r="C439" s="13"/>
      <c r="D439" s="10"/>
      <c r="E439" s="10"/>
      <c r="F439" s="10"/>
    </row>
    <row r="440" spans="1:6" s="14" customFormat="1" x14ac:dyDescent="0.25">
      <c r="A440" s="12"/>
      <c r="C440" s="13"/>
      <c r="D440" s="10"/>
      <c r="E440" s="10"/>
      <c r="F440" s="10"/>
    </row>
    <row r="441" spans="1:6" s="14" customFormat="1" x14ac:dyDescent="0.25">
      <c r="A441" s="12"/>
      <c r="C441" s="13"/>
      <c r="D441" s="10"/>
      <c r="E441" s="10"/>
      <c r="F441" s="10"/>
    </row>
    <row r="442" spans="1:6" s="14" customFormat="1" x14ac:dyDescent="0.25">
      <c r="A442" s="12"/>
      <c r="C442" s="13"/>
      <c r="D442" s="10"/>
      <c r="E442" s="10"/>
      <c r="F442" s="10"/>
    </row>
    <row r="443" spans="1:6" s="14" customFormat="1" x14ac:dyDescent="0.25">
      <c r="A443" s="12"/>
      <c r="C443" s="13"/>
      <c r="D443" s="10"/>
      <c r="E443" s="10"/>
      <c r="F443" s="10"/>
    </row>
    <row r="444" spans="1:6" s="14" customFormat="1" x14ac:dyDescent="0.25">
      <c r="A444" s="12"/>
      <c r="C444" s="13"/>
      <c r="D444" s="10"/>
      <c r="E444" s="10"/>
      <c r="F444" s="10"/>
    </row>
    <row r="445" spans="1:6" s="14" customFormat="1" x14ac:dyDescent="0.25">
      <c r="A445" s="12"/>
      <c r="C445" s="13"/>
      <c r="D445" s="10"/>
      <c r="E445" s="10"/>
      <c r="F445" s="10"/>
    </row>
    <row r="446" spans="1:6" s="14" customFormat="1" x14ac:dyDescent="0.25">
      <c r="A446" s="12"/>
      <c r="C446" s="13"/>
      <c r="D446" s="10"/>
      <c r="E446" s="10"/>
      <c r="F446" s="10"/>
    </row>
    <row r="447" spans="1:6" s="14" customFormat="1" x14ac:dyDescent="0.25">
      <c r="A447" s="12"/>
      <c r="C447" s="13"/>
      <c r="D447" s="10"/>
      <c r="E447" s="10"/>
      <c r="F447" s="10"/>
    </row>
    <row r="448" spans="1:6" s="14" customFormat="1" x14ac:dyDescent="0.25">
      <c r="A448" s="12"/>
      <c r="C448" s="13"/>
      <c r="D448" s="10"/>
      <c r="E448" s="10"/>
      <c r="F448" s="10"/>
    </row>
    <row r="449" spans="1:6" s="14" customFormat="1" x14ac:dyDescent="0.25">
      <c r="A449" s="12"/>
      <c r="C449" s="13"/>
      <c r="D449" s="10"/>
      <c r="E449" s="10"/>
      <c r="F449" s="10"/>
    </row>
    <row r="450" spans="1:6" s="14" customFormat="1" x14ac:dyDescent="0.25">
      <c r="A450" s="12"/>
      <c r="C450" s="13"/>
      <c r="D450" s="10"/>
      <c r="E450" s="10"/>
      <c r="F450" s="10"/>
    </row>
    <row r="451" spans="1:6" s="14" customFormat="1" x14ac:dyDescent="0.25">
      <c r="A451" s="12"/>
      <c r="C451" s="13"/>
      <c r="D451" s="10"/>
      <c r="E451" s="10"/>
      <c r="F451" s="10"/>
    </row>
    <row r="452" spans="1:6" s="14" customFormat="1" x14ac:dyDescent="0.25">
      <c r="A452" s="12"/>
      <c r="C452" s="13"/>
      <c r="D452" s="10"/>
      <c r="E452" s="10"/>
      <c r="F452" s="10"/>
    </row>
    <row r="453" spans="1:6" s="14" customFormat="1" x14ac:dyDescent="0.25">
      <c r="A453" s="12"/>
      <c r="C453" s="13"/>
      <c r="D453" s="10"/>
      <c r="E453" s="10"/>
      <c r="F453" s="10"/>
    </row>
    <row r="454" spans="1:6" s="14" customFormat="1" x14ac:dyDescent="0.25">
      <c r="A454" s="12"/>
      <c r="C454" s="13"/>
      <c r="D454" s="10"/>
      <c r="E454" s="10"/>
      <c r="F454" s="10"/>
    </row>
    <row r="455" spans="1:6" s="14" customFormat="1" x14ac:dyDescent="0.25">
      <c r="A455" s="12"/>
      <c r="C455" s="13"/>
      <c r="D455" s="10"/>
      <c r="E455" s="10"/>
      <c r="F455" s="10"/>
    </row>
    <row r="456" spans="1:6" s="14" customFormat="1" x14ac:dyDescent="0.25">
      <c r="A456" s="12"/>
      <c r="C456" s="13"/>
      <c r="D456" s="10"/>
      <c r="E456" s="10"/>
      <c r="F456" s="10"/>
    </row>
    <row r="457" spans="1:6" s="14" customFormat="1" x14ac:dyDescent="0.25">
      <c r="A457" s="12"/>
      <c r="C457" s="13"/>
      <c r="D457" s="10"/>
      <c r="E457" s="10"/>
      <c r="F457" s="10"/>
    </row>
    <row r="458" spans="1:6" s="14" customFormat="1" x14ac:dyDescent="0.25">
      <c r="A458" s="12"/>
      <c r="C458" s="13"/>
      <c r="D458" s="10"/>
      <c r="E458" s="10"/>
      <c r="F458" s="10"/>
    </row>
    <row r="459" spans="1:6" s="14" customFormat="1" x14ac:dyDescent="0.25">
      <c r="A459" s="12"/>
      <c r="C459" s="13"/>
      <c r="D459" s="10"/>
      <c r="E459" s="10"/>
      <c r="F459" s="10"/>
    </row>
    <row r="460" spans="1:6" s="14" customFormat="1" x14ac:dyDescent="0.25">
      <c r="A460" s="12"/>
      <c r="C460" s="13"/>
      <c r="D460" s="10"/>
      <c r="E460" s="10"/>
      <c r="F460" s="10"/>
    </row>
    <row r="461" spans="1:6" s="14" customFormat="1" x14ac:dyDescent="0.25">
      <c r="A461" s="12"/>
      <c r="C461" s="13"/>
      <c r="D461" s="10"/>
      <c r="E461" s="10"/>
      <c r="F461" s="10"/>
    </row>
    <row r="462" spans="1:6" s="14" customFormat="1" x14ac:dyDescent="0.25">
      <c r="A462" s="12"/>
      <c r="C462" s="13"/>
      <c r="D462" s="10"/>
      <c r="E462" s="10"/>
      <c r="F462" s="10"/>
    </row>
    <row r="463" spans="1:6" s="14" customFormat="1" x14ac:dyDescent="0.25">
      <c r="A463" s="12"/>
      <c r="C463" s="13"/>
      <c r="D463" s="10"/>
      <c r="E463" s="10"/>
      <c r="F463" s="10"/>
    </row>
    <row r="464" spans="1:6" s="14" customFormat="1" x14ac:dyDescent="0.25">
      <c r="A464" s="12"/>
      <c r="C464" s="13"/>
      <c r="D464" s="10"/>
      <c r="E464" s="10"/>
      <c r="F464" s="10"/>
    </row>
    <row r="465" spans="1:6" s="14" customFormat="1" x14ac:dyDescent="0.25">
      <c r="A465" s="12"/>
      <c r="C465" s="13"/>
      <c r="D465" s="10"/>
      <c r="E465" s="10"/>
      <c r="F465" s="10"/>
    </row>
    <row r="466" spans="1:6" s="14" customFormat="1" x14ac:dyDescent="0.25">
      <c r="A466" s="12"/>
      <c r="C466" s="13"/>
      <c r="D466" s="10"/>
      <c r="E466" s="10"/>
      <c r="F466" s="10"/>
    </row>
    <row r="467" spans="1:6" s="14" customFormat="1" x14ac:dyDescent="0.25">
      <c r="A467" s="12"/>
      <c r="C467" s="13"/>
      <c r="D467" s="10"/>
      <c r="E467" s="10"/>
      <c r="F467" s="10"/>
    </row>
    <row r="468" spans="1:6" s="14" customFormat="1" x14ac:dyDescent="0.25">
      <c r="A468" s="12"/>
      <c r="C468" s="13"/>
      <c r="D468" s="10"/>
      <c r="E468" s="10"/>
      <c r="F468" s="10"/>
    </row>
    <row r="469" spans="1:6" s="14" customFormat="1" x14ac:dyDescent="0.25">
      <c r="A469" s="12"/>
      <c r="C469" s="13"/>
      <c r="D469" s="10"/>
      <c r="E469" s="10"/>
      <c r="F469" s="10"/>
    </row>
    <row r="470" spans="1:6" s="14" customFormat="1" x14ac:dyDescent="0.25">
      <c r="A470" s="12"/>
      <c r="C470" s="13"/>
      <c r="D470" s="10"/>
      <c r="E470" s="10"/>
      <c r="F470" s="10"/>
    </row>
    <row r="471" spans="1:6" s="14" customFormat="1" x14ac:dyDescent="0.25">
      <c r="A471" s="12"/>
      <c r="C471" s="13"/>
      <c r="D471" s="10"/>
      <c r="E471" s="10"/>
      <c r="F471" s="10"/>
    </row>
    <row r="472" spans="1:6" s="14" customFormat="1" x14ac:dyDescent="0.25">
      <c r="A472" s="12"/>
      <c r="C472" s="13"/>
      <c r="D472" s="10"/>
      <c r="E472" s="10"/>
      <c r="F472" s="10"/>
    </row>
    <row r="473" spans="1:6" s="14" customFormat="1" x14ac:dyDescent="0.25">
      <c r="A473" s="12"/>
      <c r="C473" s="13"/>
      <c r="D473" s="10"/>
      <c r="E473" s="10"/>
      <c r="F473" s="10"/>
    </row>
    <row r="474" spans="1:6" s="14" customFormat="1" x14ac:dyDescent="0.25">
      <c r="A474" s="12"/>
      <c r="C474" s="13"/>
      <c r="D474" s="10"/>
      <c r="E474" s="10"/>
      <c r="F474" s="10"/>
    </row>
    <row r="475" spans="1:6" s="14" customFormat="1" x14ac:dyDescent="0.25">
      <c r="A475" s="12"/>
      <c r="C475" s="13"/>
      <c r="D475" s="10"/>
      <c r="E475" s="10"/>
      <c r="F475" s="10"/>
    </row>
    <row r="476" spans="1:6" s="14" customFormat="1" x14ac:dyDescent="0.25">
      <c r="A476" s="12"/>
      <c r="C476" s="13"/>
      <c r="D476" s="10"/>
      <c r="E476" s="10"/>
      <c r="F476" s="10"/>
    </row>
    <row r="477" spans="1:6" s="14" customFormat="1" x14ac:dyDescent="0.25">
      <c r="A477" s="12"/>
      <c r="C477" s="13"/>
      <c r="D477" s="10"/>
      <c r="E477" s="10"/>
      <c r="F477" s="10"/>
    </row>
    <row r="478" spans="1:6" s="14" customFormat="1" x14ac:dyDescent="0.25">
      <c r="A478" s="12"/>
      <c r="C478" s="13"/>
      <c r="D478" s="10"/>
      <c r="E478" s="10"/>
      <c r="F478" s="10"/>
    </row>
    <row r="479" spans="1:6" s="14" customFormat="1" x14ac:dyDescent="0.25">
      <c r="A479" s="12"/>
      <c r="C479" s="13"/>
      <c r="D479" s="10"/>
      <c r="E479" s="10"/>
      <c r="F479" s="10"/>
    </row>
    <row r="480" spans="1:6" s="14" customFormat="1" x14ac:dyDescent="0.25">
      <c r="A480" s="12"/>
      <c r="C480" s="13"/>
      <c r="D480" s="10"/>
      <c r="E480" s="10"/>
      <c r="F480" s="10"/>
    </row>
    <row r="481" spans="1:6" s="14" customFormat="1" x14ac:dyDescent="0.25">
      <c r="A481" s="12"/>
      <c r="C481" s="13"/>
      <c r="D481" s="10"/>
      <c r="E481" s="10"/>
      <c r="F481" s="10"/>
    </row>
    <row r="482" spans="1:6" s="14" customFormat="1" x14ac:dyDescent="0.25">
      <c r="A482" s="12"/>
      <c r="C482" s="13"/>
      <c r="D482" s="10"/>
      <c r="E482" s="10"/>
      <c r="F482" s="10"/>
    </row>
    <row r="483" spans="1:6" s="14" customFormat="1" x14ac:dyDescent="0.25">
      <c r="A483" s="12"/>
      <c r="C483" s="13"/>
      <c r="D483" s="10"/>
      <c r="E483" s="10"/>
      <c r="F483" s="10"/>
    </row>
    <row r="484" spans="1:6" s="14" customFormat="1" x14ac:dyDescent="0.25">
      <c r="A484" s="12"/>
      <c r="C484" s="13"/>
      <c r="D484" s="10"/>
      <c r="E484" s="10"/>
      <c r="F484" s="10"/>
    </row>
    <row r="485" spans="1:6" s="14" customFormat="1" x14ac:dyDescent="0.25">
      <c r="A485" s="12"/>
      <c r="C485" s="13"/>
      <c r="D485" s="10"/>
      <c r="E485" s="10"/>
      <c r="F485" s="10"/>
    </row>
    <row r="486" spans="1:6" s="14" customFormat="1" x14ac:dyDescent="0.25">
      <c r="A486" s="12"/>
      <c r="C486" s="13"/>
      <c r="D486" s="10"/>
      <c r="E486" s="10"/>
      <c r="F486" s="10"/>
    </row>
    <row r="487" spans="1:6" s="14" customFormat="1" x14ac:dyDescent="0.25">
      <c r="A487" s="12"/>
      <c r="C487" s="13"/>
      <c r="D487" s="10"/>
      <c r="E487" s="10"/>
      <c r="F487" s="10"/>
    </row>
    <row r="488" spans="1:6" s="14" customFormat="1" x14ac:dyDescent="0.25">
      <c r="A488" s="12"/>
      <c r="C488" s="13"/>
      <c r="D488" s="10"/>
      <c r="E488" s="10"/>
      <c r="F488" s="10"/>
    </row>
    <row r="489" spans="1:6" s="14" customFormat="1" x14ac:dyDescent="0.25">
      <c r="A489" s="12"/>
      <c r="C489" s="13"/>
      <c r="D489" s="10"/>
      <c r="E489" s="10"/>
      <c r="F489" s="10"/>
    </row>
    <row r="490" spans="1:6" s="14" customFormat="1" x14ac:dyDescent="0.25">
      <c r="A490" s="12"/>
      <c r="C490" s="13"/>
      <c r="D490" s="10"/>
      <c r="E490" s="10"/>
      <c r="F490" s="10"/>
    </row>
    <row r="491" spans="1:6" s="14" customFormat="1" x14ac:dyDescent="0.25">
      <c r="A491" s="12"/>
      <c r="C491" s="13"/>
      <c r="D491" s="10"/>
      <c r="E491" s="10"/>
      <c r="F491" s="10"/>
    </row>
    <row r="492" spans="1:6" s="14" customFormat="1" x14ac:dyDescent="0.25">
      <c r="A492" s="12"/>
      <c r="C492" s="13"/>
      <c r="D492" s="10"/>
      <c r="E492" s="10"/>
      <c r="F492" s="10"/>
    </row>
    <row r="493" spans="1:6" s="14" customFormat="1" x14ac:dyDescent="0.25">
      <c r="A493" s="12"/>
      <c r="C493" s="13"/>
      <c r="D493" s="10"/>
      <c r="E493" s="10"/>
      <c r="F493" s="10"/>
    </row>
    <row r="494" spans="1:6" s="14" customFormat="1" x14ac:dyDescent="0.25">
      <c r="A494" s="12"/>
      <c r="C494" s="13"/>
      <c r="D494" s="10"/>
      <c r="E494" s="10"/>
      <c r="F494" s="10"/>
    </row>
    <row r="495" spans="1:6" s="14" customFormat="1" x14ac:dyDescent="0.25">
      <c r="A495" s="12"/>
      <c r="C495" s="13"/>
      <c r="D495" s="10"/>
      <c r="E495" s="10"/>
      <c r="F495" s="10"/>
    </row>
    <row r="496" spans="1:6" s="14" customFormat="1" x14ac:dyDescent="0.25">
      <c r="A496" s="12"/>
      <c r="C496" s="13"/>
      <c r="D496" s="10"/>
      <c r="E496" s="10"/>
      <c r="F496" s="10"/>
    </row>
    <row r="497" spans="1:6" s="14" customFormat="1" x14ac:dyDescent="0.25">
      <c r="A497" s="12"/>
      <c r="C497" s="13"/>
      <c r="D497" s="10"/>
      <c r="E497" s="10"/>
      <c r="F497" s="10"/>
    </row>
    <row r="498" spans="1:6" s="14" customFormat="1" x14ac:dyDescent="0.25">
      <c r="A498" s="12"/>
      <c r="C498" s="13"/>
      <c r="D498" s="10"/>
      <c r="E498" s="10"/>
      <c r="F498" s="10"/>
    </row>
    <row r="499" spans="1:6" s="14" customFormat="1" x14ac:dyDescent="0.25">
      <c r="A499" s="12"/>
      <c r="C499" s="13"/>
      <c r="D499" s="10"/>
      <c r="E499" s="10"/>
      <c r="F499" s="10"/>
    </row>
    <row r="500" spans="1:6" s="14" customFormat="1" x14ac:dyDescent="0.25">
      <c r="A500" s="12"/>
      <c r="C500" s="13"/>
      <c r="D500" s="10"/>
      <c r="E500" s="10"/>
      <c r="F500" s="10"/>
    </row>
    <row r="501" spans="1:6" s="14" customFormat="1" x14ac:dyDescent="0.25">
      <c r="A501" s="12"/>
      <c r="C501" s="13"/>
      <c r="D501" s="10"/>
      <c r="E501" s="10"/>
      <c r="F501" s="10"/>
    </row>
    <row r="502" spans="1:6" s="14" customFormat="1" x14ac:dyDescent="0.25">
      <c r="A502" s="12"/>
      <c r="C502" s="13"/>
      <c r="D502" s="10"/>
      <c r="E502" s="10"/>
      <c r="F502" s="10"/>
    </row>
    <row r="503" spans="1:6" s="14" customFormat="1" x14ac:dyDescent="0.25">
      <c r="A503" s="12"/>
      <c r="C503" s="13"/>
      <c r="D503" s="10"/>
      <c r="E503" s="10"/>
      <c r="F503" s="10"/>
    </row>
    <row r="504" spans="1:6" s="14" customFormat="1" x14ac:dyDescent="0.25">
      <c r="A504" s="12"/>
      <c r="C504" s="13"/>
      <c r="D504" s="10"/>
      <c r="E504" s="10"/>
      <c r="F504" s="10"/>
    </row>
    <row r="505" spans="1:6" s="14" customFormat="1" x14ac:dyDescent="0.25">
      <c r="A505" s="12"/>
      <c r="C505" s="13"/>
      <c r="D505" s="10"/>
      <c r="E505" s="10"/>
      <c r="F505" s="10"/>
    </row>
    <row r="506" spans="1:6" s="14" customFormat="1" x14ac:dyDescent="0.25">
      <c r="A506" s="12"/>
      <c r="C506" s="13"/>
      <c r="D506" s="10"/>
      <c r="E506" s="10"/>
      <c r="F506" s="10"/>
    </row>
    <row r="507" spans="1:6" s="14" customFormat="1" x14ac:dyDescent="0.25">
      <c r="A507" s="12"/>
      <c r="C507" s="13"/>
      <c r="D507" s="10"/>
      <c r="E507" s="10"/>
      <c r="F507" s="10"/>
    </row>
    <row r="508" spans="1:6" s="14" customFormat="1" x14ac:dyDescent="0.25">
      <c r="A508" s="12"/>
      <c r="C508" s="13"/>
      <c r="D508" s="10"/>
      <c r="E508" s="10"/>
      <c r="F508" s="10"/>
    </row>
    <row r="509" spans="1:6" s="14" customFormat="1" x14ac:dyDescent="0.25">
      <c r="A509" s="12"/>
      <c r="C509" s="13"/>
      <c r="D509" s="10"/>
      <c r="E509" s="10"/>
      <c r="F509" s="10"/>
    </row>
    <row r="510" spans="1:6" s="14" customFormat="1" x14ac:dyDescent="0.25">
      <c r="A510" s="12"/>
      <c r="C510" s="13"/>
      <c r="D510" s="10"/>
      <c r="E510" s="10"/>
      <c r="F510" s="10"/>
    </row>
    <row r="511" spans="1:6" s="14" customFormat="1" x14ac:dyDescent="0.25">
      <c r="A511" s="12"/>
      <c r="C511" s="13"/>
      <c r="D511" s="10"/>
      <c r="E511" s="10"/>
      <c r="F511" s="10"/>
    </row>
    <row r="512" spans="1:6" s="14" customFormat="1" x14ac:dyDescent="0.25">
      <c r="A512" s="12"/>
      <c r="C512" s="13"/>
      <c r="D512" s="10"/>
      <c r="E512" s="10"/>
      <c r="F512" s="10"/>
    </row>
    <row r="513" spans="1:6" s="14" customFormat="1" x14ac:dyDescent="0.25">
      <c r="A513" s="12"/>
      <c r="C513" s="13"/>
      <c r="D513" s="10"/>
      <c r="E513" s="10"/>
      <c r="F513" s="10"/>
    </row>
    <row r="514" spans="1:6" s="14" customFormat="1" x14ac:dyDescent="0.25">
      <c r="A514" s="12"/>
      <c r="C514" s="13"/>
      <c r="D514" s="10"/>
      <c r="E514" s="10"/>
      <c r="F514" s="10"/>
    </row>
    <row r="515" spans="1:6" s="14" customFormat="1" x14ac:dyDescent="0.25">
      <c r="A515" s="12"/>
      <c r="C515" s="13"/>
      <c r="D515" s="10"/>
      <c r="E515" s="10"/>
      <c r="F515" s="10"/>
    </row>
    <row r="516" spans="1:6" s="14" customFormat="1" x14ac:dyDescent="0.25">
      <c r="A516" s="12"/>
      <c r="C516" s="13"/>
      <c r="D516" s="10"/>
      <c r="E516" s="10"/>
      <c r="F516" s="10"/>
    </row>
    <row r="517" spans="1:6" s="14" customFormat="1" x14ac:dyDescent="0.25">
      <c r="A517" s="12"/>
      <c r="C517" s="13"/>
      <c r="D517" s="10"/>
      <c r="E517" s="10"/>
      <c r="F517" s="10"/>
    </row>
    <row r="518" spans="1:6" s="14" customFormat="1" x14ac:dyDescent="0.25">
      <c r="A518" s="12"/>
      <c r="C518" s="13"/>
      <c r="D518" s="10"/>
      <c r="E518" s="10"/>
      <c r="F518" s="10"/>
    </row>
    <row r="519" spans="1:6" s="14" customFormat="1" x14ac:dyDescent="0.25">
      <c r="A519" s="12"/>
      <c r="C519" s="13"/>
      <c r="D519" s="10"/>
      <c r="E519" s="10"/>
      <c r="F519" s="10"/>
    </row>
    <row r="520" spans="1:6" s="14" customFormat="1" x14ac:dyDescent="0.25">
      <c r="A520" s="12"/>
      <c r="C520" s="13"/>
      <c r="D520" s="10"/>
      <c r="E520" s="10"/>
      <c r="F520" s="10"/>
    </row>
    <row r="521" spans="1:6" s="14" customFormat="1" x14ac:dyDescent="0.25">
      <c r="A521" s="12"/>
      <c r="C521" s="13"/>
      <c r="D521" s="10"/>
      <c r="E521" s="10"/>
      <c r="F521" s="10"/>
    </row>
    <row r="522" spans="1:6" s="14" customFormat="1" x14ac:dyDescent="0.25">
      <c r="A522" s="12"/>
      <c r="C522" s="13"/>
      <c r="D522" s="10"/>
      <c r="E522" s="10"/>
      <c r="F522" s="10"/>
    </row>
    <row r="523" spans="1:6" s="14" customFormat="1" x14ac:dyDescent="0.25">
      <c r="A523" s="12"/>
      <c r="C523" s="13"/>
      <c r="D523" s="10"/>
      <c r="E523" s="10"/>
      <c r="F523" s="10"/>
    </row>
    <row r="524" spans="1:6" s="14" customFormat="1" x14ac:dyDescent="0.25">
      <c r="A524" s="12"/>
      <c r="C524" s="13"/>
      <c r="D524" s="10"/>
      <c r="E524" s="10"/>
      <c r="F524" s="10"/>
    </row>
    <row r="525" spans="1:6" s="14" customFormat="1" x14ac:dyDescent="0.25">
      <c r="A525" s="12"/>
      <c r="C525" s="13"/>
      <c r="D525" s="10"/>
      <c r="E525" s="10"/>
      <c r="F525" s="10"/>
    </row>
    <row r="526" spans="1:6" s="14" customFormat="1" x14ac:dyDescent="0.25">
      <c r="A526" s="12"/>
      <c r="C526" s="13"/>
      <c r="D526" s="10"/>
      <c r="E526" s="10"/>
      <c r="F526" s="10"/>
    </row>
    <row r="527" spans="1:6" s="14" customFormat="1" x14ac:dyDescent="0.25">
      <c r="A527" s="12"/>
      <c r="C527" s="13"/>
      <c r="D527" s="10"/>
      <c r="E527" s="10"/>
      <c r="F527" s="10"/>
    </row>
    <row r="528" spans="1:6" s="14" customFormat="1" x14ac:dyDescent="0.25">
      <c r="A528" s="12"/>
      <c r="C528" s="13"/>
      <c r="D528" s="10"/>
      <c r="E528" s="10"/>
      <c r="F528" s="10"/>
    </row>
    <row r="529" spans="1:6" s="14" customFormat="1" x14ac:dyDescent="0.25">
      <c r="A529" s="12"/>
      <c r="C529" s="13"/>
      <c r="D529" s="10"/>
      <c r="E529" s="10"/>
      <c r="F529" s="10"/>
    </row>
    <row r="530" spans="1:6" s="14" customFormat="1" x14ac:dyDescent="0.25">
      <c r="A530" s="12"/>
      <c r="C530" s="13"/>
      <c r="D530" s="10"/>
      <c r="E530" s="10"/>
      <c r="F530" s="10"/>
    </row>
    <row r="531" spans="1:6" s="14" customFormat="1" x14ac:dyDescent="0.25">
      <c r="A531" s="12"/>
      <c r="C531" s="13"/>
      <c r="D531" s="10"/>
      <c r="E531" s="10"/>
      <c r="F531" s="10"/>
    </row>
    <row r="532" spans="1:6" s="14" customFormat="1" x14ac:dyDescent="0.25">
      <c r="A532" s="12"/>
      <c r="C532" s="13"/>
      <c r="D532" s="10"/>
      <c r="E532" s="10"/>
      <c r="F532" s="10"/>
    </row>
    <row r="533" spans="1:6" s="14" customFormat="1" x14ac:dyDescent="0.25">
      <c r="A533" s="12"/>
      <c r="C533" s="13"/>
      <c r="D533" s="10"/>
      <c r="E533" s="10"/>
      <c r="F533" s="10"/>
    </row>
    <row r="534" spans="1:6" s="14" customFormat="1" x14ac:dyDescent="0.25">
      <c r="A534" s="12"/>
      <c r="C534" s="13"/>
      <c r="D534" s="10"/>
      <c r="E534" s="10"/>
      <c r="F534" s="10"/>
    </row>
    <row r="535" spans="1:6" s="14" customFormat="1" x14ac:dyDescent="0.25">
      <c r="A535" s="12"/>
      <c r="C535" s="13"/>
      <c r="D535" s="10"/>
      <c r="E535" s="10"/>
      <c r="F535" s="10"/>
    </row>
    <row r="536" spans="1:6" s="14" customFormat="1" x14ac:dyDescent="0.25">
      <c r="A536" s="12"/>
      <c r="C536" s="13"/>
      <c r="D536" s="10"/>
      <c r="E536" s="10"/>
      <c r="F536" s="10"/>
    </row>
    <row r="537" spans="1:6" s="14" customFormat="1" x14ac:dyDescent="0.25">
      <c r="A537" s="12"/>
      <c r="C537" s="13"/>
      <c r="D537" s="10"/>
      <c r="E537" s="10"/>
      <c r="F537" s="10"/>
    </row>
    <row r="538" spans="1:6" s="14" customFormat="1" x14ac:dyDescent="0.25">
      <c r="A538" s="12"/>
      <c r="C538" s="13"/>
      <c r="D538" s="10"/>
      <c r="E538" s="10"/>
      <c r="F538" s="10"/>
    </row>
    <row r="539" spans="1:6" s="14" customFormat="1" x14ac:dyDescent="0.25">
      <c r="A539" s="12"/>
      <c r="C539" s="13"/>
      <c r="D539" s="10"/>
      <c r="E539" s="10"/>
      <c r="F539" s="10"/>
    </row>
    <row r="540" spans="1:6" s="14" customFormat="1" x14ac:dyDescent="0.25">
      <c r="A540" s="12"/>
      <c r="C540" s="13"/>
      <c r="D540" s="10"/>
      <c r="E540" s="10"/>
      <c r="F540" s="10"/>
    </row>
    <row r="541" spans="1:6" s="14" customFormat="1" x14ac:dyDescent="0.25">
      <c r="A541" s="12"/>
      <c r="C541" s="13"/>
      <c r="D541" s="10"/>
      <c r="E541" s="10"/>
      <c r="F541" s="10"/>
    </row>
    <row r="542" spans="1:6" s="14" customFormat="1" x14ac:dyDescent="0.25">
      <c r="A542" s="12"/>
      <c r="C542" s="13"/>
      <c r="D542" s="10"/>
      <c r="E542" s="10"/>
      <c r="F542" s="10"/>
    </row>
    <row r="543" spans="1:6" s="14" customFormat="1" x14ac:dyDescent="0.25">
      <c r="A543" s="12"/>
      <c r="C543" s="13"/>
      <c r="D543" s="10"/>
      <c r="E543" s="10"/>
      <c r="F543" s="10"/>
    </row>
    <row r="544" spans="1:6" s="14" customFormat="1" x14ac:dyDescent="0.25">
      <c r="A544" s="12"/>
      <c r="C544" s="13"/>
      <c r="D544" s="10"/>
      <c r="E544" s="10"/>
      <c r="F544" s="10"/>
    </row>
    <row r="545" spans="1:6" s="14" customFormat="1" x14ac:dyDescent="0.25">
      <c r="A545" s="12"/>
      <c r="C545" s="13"/>
      <c r="D545" s="10"/>
      <c r="E545" s="10"/>
      <c r="F545" s="10"/>
    </row>
    <row r="546" spans="1:6" s="14" customFormat="1" x14ac:dyDescent="0.25">
      <c r="A546" s="12"/>
      <c r="C546" s="13"/>
      <c r="D546" s="10"/>
      <c r="E546" s="10"/>
      <c r="F546" s="10"/>
    </row>
    <row r="547" spans="1:6" s="14" customFormat="1" x14ac:dyDescent="0.25">
      <c r="A547" s="12"/>
      <c r="C547" s="13"/>
      <c r="D547" s="10"/>
      <c r="E547" s="10"/>
      <c r="F547" s="10"/>
    </row>
    <row r="548" spans="1:6" s="14" customFormat="1" x14ac:dyDescent="0.25">
      <c r="A548" s="12"/>
      <c r="C548" s="13"/>
      <c r="D548" s="10"/>
      <c r="E548" s="10"/>
      <c r="F548" s="10"/>
    </row>
    <row r="549" spans="1:6" s="14" customFormat="1" x14ac:dyDescent="0.25">
      <c r="A549" s="12"/>
      <c r="C549" s="13"/>
      <c r="D549" s="10"/>
      <c r="E549" s="10"/>
      <c r="F549" s="10"/>
    </row>
    <row r="550" spans="1:6" s="14" customFormat="1" x14ac:dyDescent="0.25">
      <c r="A550" s="12"/>
      <c r="C550" s="13"/>
      <c r="D550" s="10"/>
      <c r="E550" s="10"/>
      <c r="F550" s="10"/>
    </row>
    <row r="551" spans="1:6" s="14" customFormat="1" x14ac:dyDescent="0.25">
      <c r="A551" s="12"/>
      <c r="C551" s="13"/>
      <c r="D551" s="10"/>
      <c r="E551" s="10"/>
      <c r="F551" s="10"/>
    </row>
    <row r="552" spans="1:6" s="14" customFormat="1" x14ac:dyDescent="0.25">
      <c r="A552" s="12"/>
      <c r="C552" s="13"/>
      <c r="D552" s="10"/>
      <c r="E552" s="10"/>
      <c r="F552" s="10"/>
    </row>
    <row r="553" spans="1:6" s="14" customFormat="1" x14ac:dyDescent="0.25">
      <c r="A553" s="12"/>
      <c r="C553" s="13"/>
      <c r="D553" s="10"/>
      <c r="E553" s="10"/>
      <c r="F553" s="10"/>
    </row>
    <row r="554" spans="1:6" s="14" customFormat="1" x14ac:dyDescent="0.25">
      <c r="A554" s="12"/>
      <c r="C554" s="13"/>
      <c r="D554" s="10"/>
      <c r="E554" s="10"/>
      <c r="F554" s="10"/>
    </row>
    <row r="555" spans="1:6" s="14" customFormat="1" x14ac:dyDescent="0.25">
      <c r="A555" s="12"/>
      <c r="C555" s="13"/>
      <c r="D555" s="10"/>
      <c r="E555" s="10"/>
      <c r="F555" s="10"/>
    </row>
    <row r="556" spans="1:6" s="14" customFormat="1" x14ac:dyDescent="0.25">
      <c r="A556" s="12"/>
      <c r="C556" s="13"/>
      <c r="D556" s="10"/>
      <c r="E556" s="10"/>
      <c r="F556" s="10"/>
    </row>
    <row r="557" spans="1:6" s="14" customFormat="1" x14ac:dyDescent="0.25">
      <c r="A557" s="12"/>
      <c r="C557" s="13"/>
      <c r="D557" s="10"/>
      <c r="E557" s="10"/>
      <c r="F557" s="10"/>
    </row>
    <row r="558" spans="1:6" s="14" customFormat="1" x14ac:dyDescent="0.25">
      <c r="A558" s="12"/>
      <c r="C558" s="13"/>
      <c r="D558" s="10"/>
      <c r="E558" s="10"/>
      <c r="F558" s="10"/>
    </row>
    <row r="559" spans="1:6" s="14" customFormat="1" x14ac:dyDescent="0.25">
      <c r="A559" s="12"/>
      <c r="C559" s="13"/>
      <c r="D559" s="10"/>
      <c r="E559" s="10"/>
      <c r="F559" s="10"/>
    </row>
    <row r="560" spans="1:6" s="14" customFormat="1" x14ac:dyDescent="0.25">
      <c r="A560" s="12"/>
      <c r="C560" s="13"/>
      <c r="D560" s="10"/>
      <c r="E560" s="10"/>
      <c r="F560" s="10"/>
    </row>
    <row r="561" spans="1:6" s="14" customFormat="1" x14ac:dyDescent="0.25">
      <c r="A561" s="12"/>
      <c r="C561" s="13"/>
      <c r="D561" s="10"/>
      <c r="E561" s="10"/>
      <c r="F561" s="10"/>
    </row>
    <row r="562" spans="1:6" s="14" customFormat="1" x14ac:dyDescent="0.25">
      <c r="A562" s="12"/>
      <c r="C562" s="13"/>
      <c r="D562" s="10"/>
      <c r="E562" s="10"/>
      <c r="F562" s="10"/>
    </row>
    <row r="563" spans="1:6" s="14" customFormat="1" x14ac:dyDescent="0.25">
      <c r="A563" s="12"/>
      <c r="C563" s="13"/>
      <c r="D563" s="10"/>
      <c r="E563" s="10"/>
      <c r="F563" s="10"/>
    </row>
    <row r="564" spans="1:6" s="14" customFormat="1" x14ac:dyDescent="0.25">
      <c r="A564" s="12"/>
      <c r="C564" s="13"/>
      <c r="D564" s="10"/>
      <c r="E564" s="10"/>
      <c r="F564" s="10"/>
    </row>
    <row r="565" spans="1:6" s="14" customFormat="1" x14ac:dyDescent="0.25">
      <c r="A565" s="12"/>
      <c r="C565" s="13"/>
      <c r="D565" s="10"/>
      <c r="E565" s="10"/>
      <c r="F565" s="10"/>
    </row>
    <row r="566" spans="1:6" s="14" customFormat="1" x14ac:dyDescent="0.25">
      <c r="A566" s="12"/>
      <c r="C566" s="13"/>
      <c r="D566" s="10"/>
      <c r="E566" s="10"/>
      <c r="F566" s="10"/>
    </row>
    <row r="567" spans="1:6" s="14" customFormat="1" x14ac:dyDescent="0.25">
      <c r="A567" s="12"/>
      <c r="C567" s="13"/>
      <c r="D567" s="10"/>
      <c r="E567" s="10"/>
      <c r="F567" s="10"/>
    </row>
    <row r="568" spans="1:6" s="14" customFormat="1" x14ac:dyDescent="0.25">
      <c r="A568" s="12"/>
      <c r="C568" s="13"/>
      <c r="D568" s="10"/>
      <c r="E568" s="10"/>
      <c r="F568" s="10"/>
    </row>
    <row r="569" spans="1:6" s="14" customFormat="1" x14ac:dyDescent="0.25">
      <c r="A569" s="12"/>
      <c r="C569" s="13"/>
      <c r="D569" s="10"/>
      <c r="E569" s="10"/>
      <c r="F569" s="10"/>
    </row>
    <row r="570" spans="1:6" s="14" customFormat="1" x14ac:dyDescent="0.25">
      <c r="A570" s="12"/>
      <c r="C570" s="13"/>
      <c r="D570" s="10"/>
      <c r="E570" s="10"/>
      <c r="F570" s="10"/>
    </row>
    <row r="571" spans="1:6" s="14" customFormat="1" x14ac:dyDescent="0.25">
      <c r="A571" s="12"/>
      <c r="C571" s="13"/>
      <c r="D571" s="10"/>
      <c r="E571" s="10"/>
      <c r="F571" s="10"/>
    </row>
    <row r="572" spans="1:6" s="14" customFormat="1" x14ac:dyDescent="0.25">
      <c r="A572" s="12"/>
      <c r="C572" s="13"/>
      <c r="D572" s="10"/>
      <c r="E572" s="10"/>
      <c r="F572" s="10"/>
    </row>
    <row r="573" spans="1:6" s="14" customFormat="1" x14ac:dyDescent="0.25">
      <c r="A573" s="12"/>
      <c r="C573" s="13"/>
      <c r="D573" s="10"/>
      <c r="E573" s="10"/>
      <c r="F573" s="10"/>
    </row>
    <row r="574" spans="1:6" s="14" customFormat="1" x14ac:dyDescent="0.25">
      <c r="A574" s="12"/>
      <c r="C574" s="13"/>
      <c r="D574" s="10"/>
      <c r="E574" s="10"/>
      <c r="F574" s="10"/>
    </row>
    <row r="575" spans="1:6" s="14" customFormat="1" x14ac:dyDescent="0.25">
      <c r="A575" s="12"/>
      <c r="C575" s="13"/>
      <c r="D575" s="10"/>
      <c r="E575" s="10"/>
      <c r="F575" s="10"/>
    </row>
    <row r="576" spans="1:6" s="14" customFormat="1" x14ac:dyDescent="0.25">
      <c r="A576" s="12"/>
      <c r="C576" s="13"/>
      <c r="D576" s="10"/>
      <c r="E576" s="10"/>
      <c r="F576" s="10"/>
    </row>
    <row r="577" spans="1:6" s="14" customFormat="1" x14ac:dyDescent="0.25">
      <c r="A577" s="12"/>
      <c r="C577" s="13"/>
      <c r="D577" s="10"/>
      <c r="E577" s="10"/>
      <c r="F577" s="10"/>
    </row>
    <row r="578" spans="1:6" s="14" customFormat="1" x14ac:dyDescent="0.25">
      <c r="A578" s="12"/>
      <c r="C578" s="13"/>
      <c r="D578" s="10"/>
      <c r="E578" s="10"/>
      <c r="F578" s="10"/>
    </row>
    <row r="579" spans="1:6" s="14" customFormat="1" x14ac:dyDescent="0.25">
      <c r="A579" s="12"/>
      <c r="C579" s="13"/>
      <c r="D579" s="10"/>
      <c r="E579" s="10"/>
      <c r="F579" s="10"/>
    </row>
    <row r="580" spans="1:6" s="14" customFormat="1" x14ac:dyDescent="0.25">
      <c r="A580" s="12"/>
      <c r="C580" s="13"/>
      <c r="D580" s="10"/>
      <c r="E580" s="10"/>
      <c r="F580" s="10"/>
    </row>
    <row r="581" spans="1:6" s="14" customFormat="1" x14ac:dyDescent="0.25">
      <c r="A581" s="12"/>
      <c r="C581" s="13"/>
      <c r="D581" s="10"/>
      <c r="E581" s="10"/>
      <c r="F581" s="10"/>
    </row>
    <row r="582" spans="1:6" s="14" customFormat="1" x14ac:dyDescent="0.25">
      <c r="A582" s="12"/>
      <c r="C582" s="13"/>
      <c r="D582" s="10"/>
      <c r="E582" s="10"/>
      <c r="F582" s="10"/>
    </row>
    <row r="583" spans="1:6" s="14" customFormat="1" x14ac:dyDescent="0.25">
      <c r="A583" s="12"/>
      <c r="C583" s="13"/>
      <c r="D583" s="10"/>
      <c r="E583" s="10"/>
      <c r="F583" s="10"/>
    </row>
    <row r="584" spans="1:6" s="14" customFormat="1" x14ac:dyDescent="0.25">
      <c r="A584" s="12"/>
      <c r="C584" s="13"/>
      <c r="D584" s="10"/>
      <c r="E584" s="10"/>
      <c r="F584" s="10"/>
    </row>
    <row r="585" spans="1:6" s="14" customFormat="1" x14ac:dyDescent="0.25">
      <c r="A585" s="12"/>
      <c r="C585" s="13"/>
      <c r="D585" s="10"/>
      <c r="E585" s="10"/>
      <c r="F585" s="10"/>
    </row>
    <row r="586" spans="1:6" s="14" customFormat="1" x14ac:dyDescent="0.25">
      <c r="A586" s="12"/>
      <c r="C586" s="13"/>
      <c r="D586" s="10"/>
      <c r="E586" s="10"/>
      <c r="F586" s="10"/>
    </row>
    <row r="587" spans="1:6" s="14" customFormat="1" x14ac:dyDescent="0.25">
      <c r="A587" s="12"/>
      <c r="C587" s="13"/>
      <c r="D587" s="10"/>
      <c r="E587" s="10"/>
      <c r="F587" s="10"/>
    </row>
    <row r="588" spans="1:6" s="14" customFormat="1" x14ac:dyDescent="0.25">
      <c r="A588" s="12"/>
      <c r="C588" s="13"/>
      <c r="D588" s="10"/>
      <c r="E588" s="10"/>
      <c r="F588" s="10"/>
    </row>
    <row r="589" spans="1:6" s="14" customFormat="1" x14ac:dyDescent="0.25">
      <c r="A589" s="12"/>
      <c r="C589" s="13"/>
      <c r="D589" s="10"/>
      <c r="E589" s="10"/>
      <c r="F589" s="10"/>
    </row>
    <row r="590" spans="1:6" s="14" customFormat="1" x14ac:dyDescent="0.25">
      <c r="A590" s="12"/>
      <c r="C590" s="13"/>
      <c r="D590" s="10"/>
      <c r="E590" s="10"/>
      <c r="F590" s="10"/>
    </row>
    <row r="591" spans="1:6" s="14" customFormat="1" x14ac:dyDescent="0.25">
      <c r="A591" s="12"/>
      <c r="C591" s="13"/>
      <c r="D591" s="10"/>
      <c r="E591" s="10"/>
      <c r="F591" s="10"/>
    </row>
    <row r="592" spans="1:6" s="14" customFormat="1" x14ac:dyDescent="0.25">
      <c r="A592" s="12"/>
      <c r="C592" s="13"/>
      <c r="D592" s="10"/>
      <c r="E592" s="10"/>
      <c r="F592" s="10"/>
    </row>
    <row r="593" spans="1:6" s="14" customFormat="1" x14ac:dyDescent="0.25">
      <c r="A593" s="12"/>
      <c r="C593" s="13"/>
      <c r="D593" s="10"/>
      <c r="E593" s="10"/>
      <c r="F593" s="10"/>
    </row>
    <row r="594" spans="1:6" s="14" customFormat="1" x14ac:dyDescent="0.25">
      <c r="A594" s="12"/>
      <c r="C594" s="13"/>
      <c r="D594" s="10"/>
      <c r="E594" s="10"/>
      <c r="F594" s="10"/>
    </row>
    <row r="595" spans="1:6" s="14" customFormat="1" x14ac:dyDescent="0.25">
      <c r="A595" s="12"/>
      <c r="C595" s="13"/>
      <c r="D595" s="10"/>
      <c r="E595" s="10"/>
      <c r="F595" s="10"/>
    </row>
    <row r="596" spans="1:6" s="14" customFormat="1" x14ac:dyDescent="0.25">
      <c r="A596" s="12"/>
      <c r="C596" s="13"/>
      <c r="D596" s="10"/>
      <c r="E596" s="10"/>
      <c r="F596" s="10"/>
    </row>
    <row r="597" spans="1:6" s="14" customFormat="1" x14ac:dyDescent="0.25">
      <c r="A597" s="12"/>
      <c r="C597" s="13"/>
      <c r="D597" s="10"/>
      <c r="E597" s="10"/>
      <c r="F597" s="10"/>
    </row>
    <row r="598" spans="1:6" s="14" customFormat="1" x14ac:dyDescent="0.25">
      <c r="A598" s="12"/>
      <c r="C598" s="13"/>
      <c r="D598" s="10"/>
      <c r="E598" s="10"/>
      <c r="F598" s="10"/>
    </row>
    <row r="599" spans="1:6" s="14" customFormat="1" x14ac:dyDescent="0.25">
      <c r="A599" s="12"/>
      <c r="C599" s="13"/>
      <c r="D599" s="10"/>
      <c r="E599" s="10"/>
      <c r="F599" s="10"/>
    </row>
    <row r="600" spans="1:6" s="14" customFormat="1" x14ac:dyDescent="0.25">
      <c r="A600" s="12"/>
      <c r="C600" s="13"/>
      <c r="D600" s="10"/>
      <c r="E600" s="10"/>
      <c r="F600" s="10"/>
    </row>
    <row r="601" spans="1:6" s="14" customFormat="1" x14ac:dyDescent="0.25">
      <c r="A601" s="12"/>
      <c r="C601" s="13"/>
      <c r="D601" s="10"/>
      <c r="E601" s="10"/>
      <c r="F601" s="10"/>
    </row>
    <row r="602" spans="1:6" s="14" customFormat="1" x14ac:dyDescent="0.25">
      <c r="A602" s="12"/>
      <c r="C602" s="13"/>
      <c r="D602" s="10"/>
      <c r="E602" s="10"/>
      <c r="F602" s="10"/>
    </row>
    <row r="603" spans="1:6" s="14" customFormat="1" x14ac:dyDescent="0.25">
      <c r="A603" s="12"/>
      <c r="C603" s="13"/>
      <c r="D603" s="10"/>
      <c r="E603" s="10"/>
      <c r="F603" s="10"/>
    </row>
    <row r="604" spans="1:6" s="14" customFormat="1" x14ac:dyDescent="0.25">
      <c r="A604" s="12"/>
      <c r="C604" s="13"/>
      <c r="D604" s="10"/>
      <c r="E604" s="10"/>
      <c r="F604" s="10"/>
    </row>
    <row r="605" spans="1:6" s="14" customFormat="1" x14ac:dyDescent="0.25">
      <c r="A605" s="12"/>
      <c r="C605" s="13"/>
      <c r="D605" s="10"/>
      <c r="E605" s="10"/>
      <c r="F605" s="10"/>
    </row>
    <row r="606" spans="1:6" s="14" customFormat="1" x14ac:dyDescent="0.25">
      <c r="A606" s="12"/>
      <c r="C606" s="13"/>
      <c r="D606" s="10"/>
      <c r="E606" s="10"/>
      <c r="F606" s="10"/>
    </row>
    <row r="607" spans="1:6" s="14" customFormat="1" x14ac:dyDescent="0.25">
      <c r="A607" s="12"/>
      <c r="C607" s="13"/>
      <c r="D607" s="10"/>
      <c r="E607" s="10"/>
      <c r="F607" s="10"/>
    </row>
    <row r="608" spans="1:6" s="14" customFormat="1" x14ac:dyDescent="0.25">
      <c r="A608" s="12"/>
      <c r="C608" s="13"/>
      <c r="D608" s="10"/>
      <c r="E608" s="10"/>
      <c r="F608" s="10"/>
    </row>
    <row r="609" spans="1:6" s="14" customFormat="1" x14ac:dyDescent="0.25">
      <c r="A609" s="12"/>
      <c r="C609" s="13"/>
      <c r="D609" s="10"/>
      <c r="E609" s="10"/>
      <c r="F609" s="10"/>
    </row>
    <row r="610" spans="1:6" s="14" customFormat="1" x14ac:dyDescent="0.25">
      <c r="A610" s="12"/>
      <c r="C610" s="13"/>
      <c r="D610" s="10"/>
      <c r="E610" s="10"/>
      <c r="F610" s="10"/>
    </row>
    <row r="611" spans="1:6" s="14" customFormat="1" x14ac:dyDescent="0.25">
      <c r="A611" s="12"/>
      <c r="C611" s="13"/>
      <c r="D611" s="10"/>
      <c r="E611" s="10"/>
      <c r="F611" s="10"/>
    </row>
    <row r="612" spans="1:6" s="14" customFormat="1" x14ac:dyDescent="0.25">
      <c r="A612" s="12"/>
      <c r="C612" s="13"/>
      <c r="D612" s="10"/>
      <c r="E612" s="10"/>
      <c r="F612" s="10"/>
    </row>
    <row r="613" spans="1:6" s="14" customFormat="1" x14ac:dyDescent="0.25">
      <c r="A613" s="12"/>
      <c r="C613" s="13"/>
      <c r="D613" s="10"/>
      <c r="E613" s="10"/>
      <c r="F613" s="10"/>
    </row>
    <row r="614" spans="1:6" s="14" customFormat="1" x14ac:dyDescent="0.25">
      <c r="A614" s="12"/>
      <c r="C614" s="13"/>
      <c r="D614" s="10"/>
      <c r="E614" s="10"/>
      <c r="F614" s="10"/>
    </row>
    <row r="615" spans="1:6" s="14" customFormat="1" x14ac:dyDescent="0.25">
      <c r="A615" s="12"/>
      <c r="C615" s="13"/>
      <c r="D615" s="10"/>
      <c r="E615" s="10"/>
      <c r="F615" s="10"/>
    </row>
    <row r="616" spans="1:6" s="14" customFormat="1" x14ac:dyDescent="0.25">
      <c r="A616" s="12"/>
      <c r="C616" s="13"/>
      <c r="D616" s="10"/>
      <c r="E616" s="10"/>
      <c r="F616" s="10"/>
    </row>
    <row r="617" spans="1:6" s="14" customFormat="1" x14ac:dyDescent="0.25">
      <c r="A617" s="12"/>
      <c r="C617" s="13"/>
      <c r="D617" s="10"/>
      <c r="E617" s="10"/>
      <c r="F617" s="10"/>
    </row>
    <row r="618" spans="1:6" s="14" customFormat="1" x14ac:dyDescent="0.25">
      <c r="A618" s="12"/>
      <c r="C618" s="13"/>
      <c r="D618" s="10"/>
      <c r="E618" s="10"/>
      <c r="F618" s="10"/>
    </row>
    <row r="619" spans="1:6" s="14" customFormat="1" x14ac:dyDescent="0.25">
      <c r="A619" s="12"/>
      <c r="C619" s="13"/>
      <c r="D619" s="10"/>
      <c r="E619" s="10"/>
      <c r="F619" s="10"/>
    </row>
    <row r="620" spans="1:6" s="14" customFormat="1" x14ac:dyDescent="0.25">
      <c r="A620" s="12"/>
      <c r="C620" s="13"/>
      <c r="D620" s="10"/>
      <c r="E620" s="10"/>
      <c r="F620" s="10"/>
    </row>
    <row r="621" spans="1:6" s="14" customFormat="1" x14ac:dyDescent="0.25">
      <c r="A621" s="12"/>
      <c r="C621" s="13"/>
      <c r="D621" s="10"/>
      <c r="E621" s="10"/>
      <c r="F621" s="10"/>
    </row>
    <row r="622" spans="1:6" s="14" customFormat="1" x14ac:dyDescent="0.25">
      <c r="A622" s="12"/>
      <c r="C622" s="13"/>
      <c r="D622" s="10"/>
      <c r="E622" s="10"/>
      <c r="F622" s="10"/>
    </row>
    <row r="623" spans="1:6" s="14" customFormat="1" x14ac:dyDescent="0.25">
      <c r="A623" s="12"/>
      <c r="C623" s="13"/>
      <c r="D623" s="10"/>
      <c r="E623" s="10"/>
      <c r="F623" s="10"/>
    </row>
    <row r="624" spans="1:6" s="14" customFormat="1" x14ac:dyDescent="0.25">
      <c r="A624" s="12"/>
      <c r="C624" s="13"/>
      <c r="D624" s="10"/>
      <c r="E624" s="10"/>
      <c r="F624" s="10"/>
    </row>
    <row r="625" spans="1:6" s="14" customFormat="1" x14ac:dyDescent="0.25">
      <c r="A625" s="12"/>
      <c r="C625" s="13"/>
      <c r="D625" s="10"/>
      <c r="E625" s="10"/>
      <c r="F625" s="10"/>
    </row>
    <row r="626" spans="1:6" s="14" customFormat="1" x14ac:dyDescent="0.25">
      <c r="A626" s="12"/>
      <c r="C626" s="13"/>
      <c r="D626" s="10"/>
      <c r="E626" s="10"/>
      <c r="F626" s="10"/>
    </row>
    <row r="627" spans="1:6" s="14" customFormat="1" x14ac:dyDescent="0.25">
      <c r="A627" s="12"/>
      <c r="C627" s="13"/>
      <c r="D627" s="10"/>
      <c r="E627" s="10"/>
      <c r="F627" s="10"/>
    </row>
    <row r="628" spans="1:6" s="14" customFormat="1" x14ac:dyDescent="0.25">
      <c r="A628" s="12"/>
      <c r="C628" s="13"/>
      <c r="D628" s="10"/>
      <c r="E628" s="10"/>
      <c r="F628" s="10"/>
    </row>
    <row r="629" spans="1:6" s="14" customFormat="1" x14ac:dyDescent="0.25">
      <c r="A629" s="12"/>
      <c r="C629" s="13"/>
      <c r="D629" s="10"/>
      <c r="E629" s="10"/>
      <c r="F629" s="10"/>
    </row>
    <row r="630" spans="1:6" s="14" customFormat="1" x14ac:dyDescent="0.25">
      <c r="A630" s="12"/>
      <c r="C630" s="13"/>
      <c r="D630" s="10"/>
      <c r="E630" s="10"/>
      <c r="F630" s="10"/>
    </row>
    <row r="631" spans="1:6" s="14" customFormat="1" x14ac:dyDescent="0.25">
      <c r="A631" s="12"/>
      <c r="C631" s="13"/>
      <c r="D631" s="10"/>
      <c r="E631" s="10"/>
      <c r="F631" s="10"/>
    </row>
    <row r="632" spans="1:6" s="14" customFormat="1" x14ac:dyDescent="0.25">
      <c r="A632" s="12"/>
      <c r="C632" s="13"/>
      <c r="D632" s="10"/>
      <c r="E632" s="10"/>
      <c r="F632" s="10"/>
    </row>
    <row r="633" spans="1:6" s="14" customFormat="1" x14ac:dyDescent="0.25">
      <c r="A633" s="12"/>
      <c r="C633" s="13"/>
      <c r="D633" s="10"/>
      <c r="E633" s="10"/>
      <c r="F633" s="10"/>
    </row>
    <row r="634" spans="1:6" s="14" customFormat="1" x14ac:dyDescent="0.25">
      <c r="A634" s="12"/>
      <c r="C634" s="13"/>
      <c r="D634" s="10"/>
      <c r="E634" s="10"/>
      <c r="F634" s="10"/>
    </row>
    <row r="635" spans="1:6" s="14" customFormat="1" x14ac:dyDescent="0.25">
      <c r="A635" s="12"/>
      <c r="C635" s="13"/>
      <c r="D635" s="10"/>
      <c r="E635" s="10"/>
      <c r="F635" s="10"/>
    </row>
    <row r="636" spans="1:6" s="14" customFormat="1" x14ac:dyDescent="0.25">
      <c r="A636" s="12"/>
      <c r="C636" s="13"/>
      <c r="D636" s="10"/>
      <c r="E636" s="10"/>
      <c r="F636" s="10"/>
    </row>
    <row r="637" spans="1:6" s="14" customFormat="1" x14ac:dyDescent="0.25">
      <c r="A637" s="12"/>
      <c r="C637" s="13"/>
      <c r="D637" s="10"/>
      <c r="E637" s="10"/>
      <c r="F637" s="10"/>
    </row>
    <row r="638" spans="1:6" s="14" customFormat="1" x14ac:dyDescent="0.25">
      <c r="A638" s="12"/>
      <c r="C638" s="13"/>
      <c r="D638" s="10"/>
      <c r="E638" s="10"/>
      <c r="F638" s="10"/>
    </row>
    <row r="639" spans="1:6" s="14" customFormat="1" x14ac:dyDescent="0.25">
      <c r="A639" s="12"/>
      <c r="C639" s="13"/>
      <c r="D639" s="10"/>
      <c r="E639" s="10"/>
      <c r="F639" s="10"/>
    </row>
    <row r="640" spans="1:6" s="14" customFormat="1" x14ac:dyDescent="0.25">
      <c r="A640" s="12"/>
      <c r="C640" s="13"/>
      <c r="D640" s="10"/>
      <c r="E640" s="10"/>
      <c r="F640" s="10"/>
    </row>
    <row r="641" spans="1:6" s="14" customFormat="1" x14ac:dyDescent="0.25">
      <c r="A641" s="12"/>
      <c r="C641" s="13"/>
      <c r="D641" s="10"/>
      <c r="E641" s="10"/>
      <c r="F641" s="10"/>
    </row>
    <row r="642" spans="1:6" s="14" customFormat="1" x14ac:dyDescent="0.25">
      <c r="A642" s="12"/>
      <c r="C642" s="13"/>
      <c r="D642" s="10"/>
      <c r="E642" s="10"/>
      <c r="F642" s="10"/>
    </row>
    <row r="643" spans="1:6" s="14" customFormat="1" x14ac:dyDescent="0.25">
      <c r="A643" s="12"/>
      <c r="C643" s="13"/>
      <c r="D643" s="10"/>
      <c r="E643" s="10"/>
      <c r="F643" s="10"/>
    </row>
    <row r="644" spans="1:6" s="14" customFormat="1" x14ac:dyDescent="0.25">
      <c r="A644" s="12"/>
      <c r="C644" s="13"/>
      <c r="D644" s="10"/>
      <c r="E644" s="10"/>
      <c r="F644" s="10"/>
    </row>
    <row r="645" spans="1:6" s="14" customFormat="1" x14ac:dyDescent="0.25">
      <c r="A645" s="12"/>
      <c r="C645" s="13"/>
      <c r="D645" s="10"/>
      <c r="E645" s="10"/>
      <c r="F645" s="10"/>
    </row>
    <row r="646" spans="1:6" s="14" customFormat="1" x14ac:dyDescent="0.25">
      <c r="A646" s="12"/>
      <c r="C646" s="13"/>
      <c r="D646" s="10"/>
      <c r="E646" s="10"/>
      <c r="F646" s="10"/>
    </row>
    <row r="647" spans="1:6" s="14" customFormat="1" x14ac:dyDescent="0.25">
      <c r="A647" s="12"/>
      <c r="C647" s="13"/>
      <c r="D647" s="10"/>
      <c r="E647" s="10"/>
      <c r="F647" s="10"/>
    </row>
    <row r="648" spans="1:6" s="14" customFormat="1" x14ac:dyDescent="0.25">
      <c r="A648" s="12"/>
      <c r="C648" s="13"/>
      <c r="D648" s="10"/>
      <c r="E648" s="10"/>
      <c r="F648" s="10"/>
    </row>
    <row r="649" spans="1:6" s="14" customFormat="1" x14ac:dyDescent="0.25">
      <c r="A649" s="12"/>
      <c r="C649" s="13"/>
      <c r="D649" s="10"/>
      <c r="E649" s="10"/>
      <c r="F649" s="10"/>
    </row>
    <row r="650" spans="1:6" s="14" customFormat="1" x14ac:dyDescent="0.25">
      <c r="A650" s="12"/>
      <c r="C650" s="13"/>
      <c r="D650" s="10"/>
      <c r="E650" s="10"/>
      <c r="F650" s="10"/>
    </row>
    <row r="651" spans="1:6" s="14" customFormat="1" x14ac:dyDescent="0.25">
      <c r="A651" s="12"/>
      <c r="C651" s="13"/>
      <c r="D651" s="10"/>
      <c r="E651" s="10"/>
      <c r="F651" s="10"/>
    </row>
    <row r="652" spans="1:6" s="14" customFormat="1" x14ac:dyDescent="0.25">
      <c r="A652" s="12"/>
      <c r="C652" s="13"/>
      <c r="D652" s="10"/>
      <c r="E652" s="10"/>
      <c r="F652" s="10"/>
    </row>
    <row r="653" spans="1:6" s="14" customFormat="1" x14ac:dyDescent="0.25">
      <c r="A653" s="12"/>
      <c r="C653" s="13"/>
      <c r="D653" s="10"/>
      <c r="E653" s="10"/>
      <c r="F653" s="10"/>
    </row>
    <row r="654" spans="1:6" s="14" customFormat="1" x14ac:dyDescent="0.25">
      <c r="A654" s="12"/>
      <c r="C654" s="13"/>
      <c r="D654" s="10"/>
      <c r="E654" s="10"/>
      <c r="F654" s="10"/>
    </row>
    <row r="655" spans="1:6" s="14" customFormat="1" x14ac:dyDescent="0.25">
      <c r="A655" s="12"/>
      <c r="C655" s="13"/>
      <c r="D655" s="10"/>
      <c r="E655" s="10"/>
      <c r="F655" s="10"/>
    </row>
    <row r="656" spans="1:6" s="14" customFormat="1" x14ac:dyDescent="0.25">
      <c r="A656" s="12"/>
      <c r="C656" s="13"/>
      <c r="D656" s="10"/>
      <c r="E656" s="10"/>
      <c r="F656" s="10"/>
    </row>
    <row r="657" spans="1:6" s="14" customFormat="1" x14ac:dyDescent="0.25">
      <c r="A657" s="12"/>
      <c r="C657" s="13"/>
      <c r="D657" s="10"/>
      <c r="E657" s="10"/>
      <c r="F657" s="10"/>
    </row>
    <row r="658" spans="1:6" s="14" customFormat="1" x14ac:dyDescent="0.25">
      <c r="A658" s="12"/>
      <c r="C658" s="13"/>
      <c r="D658" s="10"/>
      <c r="E658" s="10"/>
      <c r="F658" s="10"/>
    </row>
    <row r="659" spans="1:6" s="14" customFormat="1" x14ac:dyDescent="0.25">
      <c r="A659" s="12"/>
      <c r="C659" s="13"/>
      <c r="D659" s="10"/>
      <c r="E659" s="10"/>
      <c r="F659" s="10"/>
    </row>
    <row r="660" spans="1:6" s="14" customFormat="1" x14ac:dyDescent="0.25">
      <c r="A660" s="12"/>
      <c r="C660" s="13"/>
      <c r="D660" s="10"/>
      <c r="E660" s="10"/>
      <c r="F660" s="10"/>
    </row>
    <row r="661" spans="1:6" s="14" customFormat="1" x14ac:dyDescent="0.25">
      <c r="A661" s="12"/>
      <c r="C661" s="13"/>
      <c r="D661" s="10"/>
      <c r="E661" s="10"/>
      <c r="F661" s="10"/>
    </row>
    <row r="662" spans="1:6" s="14" customFormat="1" x14ac:dyDescent="0.25">
      <c r="A662" s="12"/>
      <c r="C662" s="13"/>
      <c r="D662" s="10"/>
      <c r="E662" s="10"/>
      <c r="F662" s="10"/>
    </row>
    <row r="663" spans="1:6" s="14" customFormat="1" x14ac:dyDescent="0.25">
      <c r="A663" s="12"/>
      <c r="C663" s="13"/>
      <c r="D663" s="10"/>
      <c r="E663" s="10"/>
      <c r="F663" s="10"/>
    </row>
    <row r="664" spans="1:6" x14ac:dyDescent="0.25">
      <c r="D664" s="10"/>
      <c r="E664" s="10"/>
      <c r="F664" s="10"/>
    </row>
    <row r="665" spans="1:6" x14ac:dyDescent="0.25">
      <c r="D665" s="10"/>
      <c r="E665" s="10"/>
      <c r="F665" s="10"/>
    </row>
    <row r="666" spans="1:6" x14ac:dyDescent="0.25">
      <c r="D666" s="10"/>
      <c r="E666" s="10"/>
      <c r="F666" s="10"/>
    </row>
    <row r="667" spans="1:6" x14ac:dyDescent="0.25">
      <c r="D667" s="10"/>
      <c r="E667" s="10"/>
      <c r="F667" s="10"/>
    </row>
    <row r="668" spans="1:6" x14ac:dyDescent="0.25">
      <c r="D668" s="10"/>
      <c r="E668" s="10"/>
      <c r="F668" s="10"/>
    </row>
    <row r="669" spans="1:6" x14ac:dyDescent="0.25">
      <c r="D669" s="10"/>
      <c r="E669" s="10"/>
      <c r="F669" s="10"/>
    </row>
    <row r="670" spans="1:6" x14ac:dyDescent="0.25">
      <c r="D670" s="10"/>
      <c r="E670" s="10"/>
      <c r="F670" s="10"/>
    </row>
    <row r="671" spans="1:6" x14ac:dyDescent="0.25">
      <c r="D671" s="10"/>
      <c r="E671" s="10"/>
      <c r="F671" s="10"/>
    </row>
    <row r="672" spans="1:6" x14ac:dyDescent="0.25">
      <c r="A672" s="46"/>
      <c r="C672" s="46"/>
      <c r="D672" s="10"/>
      <c r="E672" s="10"/>
      <c r="F672" s="10"/>
    </row>
    <row r="673" spans="1:6" x14ac:dyDescent="0.25">
      <c r="A673" s="46"/>
      <c r="C673" s="46"/>
      <c r="D673" s="10"/>
      <c r="E673" s="10"/>
      <c r="F673" s="10"/>
    </row>
    <row r="674" spans="1:6" x14ac:dyDescent="0.25">
      <c r="A674" s="46"/>
      <c r="C674" s="46"/>
      <c r="D674" s="10"/>
      <c r="E674" s="10"/>
      <c r="F674" s="10"/>
    </row>
    <row r="675" spans="1:6" x14ac:dyDescent="0.25">
      <c r="A675" s="46"/>
      <c r="C675" s="46"/>
      <c r="D675" s="10"/>
      <c r="E675" s="10"/>
      <c r="F675" s="10"/>
    </row>
    <row r="676" spans="1:6" x14ac:dyDescent="0.25">
      <c r="A676" s="46"/>
      <c r="C676" s="46"/>
      <c r="D676" s="10"/>
      <c r="E676" s="10"/>
      <c r="F676" s="10"/>
    </row>
    <row r="677" spans="1:6" x14ac:dyDescent="0.25">
      <c r="A677" s="46"/>
      <c r="C677" s="46"/>
      <c r="D677" s="10"/>
      <c r="E677" s="10"/>
      <c r="F677" s="10"/>
    </row>
    <row r="678" spans="1:6" x14ac:dyDescent="0.25">
      <c r="A678" s="46"/>
      <c r="C678" s="46"/>
      <c r="D678" s="10"/>
      <c r="E678" s="10"/>
      <c r="F678" s="10"/>
    </row>
    <row r="679" spans="1:6" x14ac:dyDescent="0.25">
      <c r="A679" s="46"/>
      <c r="C679" s="46"/>
      <c r="D679" s="10"/>
      <c r="E679" s="10"/>
      <c r="F679" s="10"/>
    </row>
    <row r="680" spans="1:6" x14ac:dyDescent="0.25">
      <c r="A680" s="46"/>
      <c r="C680" s="46"/>
      <c r="D680" s="10"/>
      <c r="E680" s="10"/>
      <c r="F680" s="10"/>
    </row>
    <row r="681" spans="1:6" x14ac:dyDescent="0.25">
      <c r="A681" s="46"/>
      <c r="C681" s="46"/>
      <c r="D681" s="10"/>
      <c r="E681" s="10"/>
      <c r="F681" s="10"/>
    </row>
    <row r="682" spans="1:6" x14ac:dyDescent="0.25">
      <c r="A682" s="46"/>
      <c r="C682" s="46"/>
      <c r="D682" s="10"/>
      <c r="E682" s="10"/>
      <c r="F682" s="10"/>
    </row>
    <row r="683" spans="1:6" x14ac:dyDescent="0.25">
      <c r="A683" s="46"/>
      <c r="C683" s="46"/>
      <c r="D683" s="10"/>
      <c r="E683" s="10"/>
      <c r="F683" s="10"/>
    </row>
    <row r="684" spans="1:6" x14ac:dyDescent="0.25">
      <c r="A684" s="46"/>
      <c r="C684" s="46"/>
      <c r="D684" s="10"/>
      <c r="E684" s="10"/>
      <c r="F684" s="10"/>
    </row>
    <row r="685" spans="1:6" x14ac:dyDescent="0.25">
      <c r="A685" s="46"/>
      <c r="C685" s="46"/>
      <c r="D685" s="10"/>
      <c r="E685" s="10"/>
      <c r="F685" s="10"/>
    </row>
    <row r="686" spans="1:6" x14ac:dyDescent="0.25">
      <c r="A686" s="46"/>
      <c r="C686" s="46"/>
      <c r="D686" s="10"/>
      <c r="E686" s="10"/>
      <c r="F686" s="10"/>
    </row>
    <row r="687" spans="1:6" x14ac:dyDescent="0.25">
      <c r="A687" s="46"/>
      <c r="C687" s="46"/>
      <c r="D687" s="10"/>
      <c r="E687" s="10"/>
      <c r="F687" s="10"/>
    </row>
    <row r="688" spans="1:6" x14ac:dyDescent="0.25">
      <c r="A688" s="46"/>
      <c r="C688" s="46"/>
      <c r="D688" s="10"/>
      <c r="E688" s="10"/>
      <c r="F688" s="10"/>
    </row>
    <row r="689" spans="1:6" x14ac:dyDescent="0.25">
      <c r="A689" s="46"/>
      <c r="C689" s="46"/>
      <c r="D689" s="10"/>
      <c r="E689" s="10"/>
      <c r="F689" s="10"/>
    </row>
    <row r="690" spans="1:6" x14ac:dyDescent="0.25">
      <c r="A690" s="46"/>
      <c r="C690" s="46"/>
      <c r="D690" s="10"/>
      <c r="E690" s="10"/>
      <c r="F690" s="10"/>
    </row>
    <row r="691" spans="1:6" x14ac:dyDescent="0.25">
      <c r="A691" s="46"/>
      <c r="C691" s="46"/>
      <c r="D691" s="10"/>
      <c r="E691" s="10"/>
      <c r="F691" s="10"/>
    </row>
    <row r="692" spans="1:6" x14ac:dyDescent="0.25">
      <c r="A692" s="46"/>
      <c r="C692" s="46"/>
      <c r="D692" s="10"/>
      <c r="E692" s="10"/>
      <c r="F692" s="10"/>
    </row>
    <row r="693" spans="1:6" x14ac:dyDescent="0.25">
      <c r="A693" s="46"/>
      <c r="C693" s="46"/>
      <c r="D693" s="10"/>
      <c r="E693" s="10"/>
      <c r="F693" s="10"/>
    </row>
    <row r="694" spans="1:6" x14ac:dyDescent="0.25">
      <c r="A694" s="46"/>
      <c r="C694" s="46"/>
      <c r="D694" s="10"/>
      <c r="E694" s="10"/>
      <c r="F694" s="10"/>
    </row>
    <row r="695" spans="1:6" x14ac:dyDescent="0.25">
      <c r="A695" s="46"/>
      <c r="C695" s="46"/>
      <c r="D695" s="10"/>
      <c r="E695" s="10"/>
      <c r="F695" s="10"/>
    </row>
    <row r="696" spans="1:6" x14ac:dyDescent="0.25">
      <c r="A696" s="46"/>
      <c r="C696" s="46"/>
      <c r="D696" s="10"/>
      <c r="E696" s="10"/>
      <c r="F696" s="10"/>
    </row>
    <row r="697" spans="1:6" x14ac:dyDescent="0.25">
      <c r="A697" s="46"/>
      <c r="C697" s="46"/>
      <c r="D697" s="10"/>
      <c r="E697" s="10"/>
      <c r="F697" s="10"/>
    </row>
    <row r="698" spans="1:6" x14ac:dyDescent="0.25">
      <c r="A698" s="46"/>
      <c r="C698" s="46"/>
      <c r="D698" s="10"/>
      <c r="E698" s="10"/>
      <c r="F698" s="10"/>
    </row>
    <row r="699" spans="1:6" x14ac:dyDescent="0.25">
      <c r="A699" s="46"/>
      <c r="C699" s="46"/>
      <c r="D699" s="10"/>
      <c r="E699" s="10"/>
      <c r="F699" s="10"/>
    </row>
    <row r="700" spans="1:6" x14ac:dyDescent="0.25">
      <c r="A700" s="46"/>
      <c r="C700" s="46"/>
      <c r="D700" s="10"/>
      <c r="E700" s="10"/>
      <c r="F700" s="10"/>
    </row>
    <row r="701" spans="1:6" x14ac:dyDescent="0.25">
      <c r="A701" s="46"/>
      <c r="C701" s="46"/>
      <c r="D701" s="10"/>
      <c r="E701" s="10"/>
      <c r="F701" s="10"/>
    </row>
    <row r="702" spans="1:6" x14ac:dyDescent="0.25">
      <c r="A702" s="46"/>
      <c r="C702" s="46"/>
      <c r="D702" s="10"/>
      <c r="E702" s="10"/>
      <c r="F702" s="10"/>
    </row>
    <row r="703" spans="1:6" x14ac:dyDescent="0.25">
      <c r="A703" s="46"/>
      <c r="C703" s="46"/>
      <c r="D703" s="10"/>
      <c r="E703" s="10"/>
      <c r="F703" s="10"/>
    </row>
    <row r="704" spans="1:6" x14ac:dyDescent="0.25">
      <c r="A704" s="46"/>
      <c r="C704" s="46"/>
      <c r="D704" s="10"/>
      <c r="E704" s="10"/>
      <c r="F704" s="10"/>
    </row>
    <row r="705" spans="1:6" x14ac:dyDescent="0.25">
      <c r="A705" s="46"/>
      <c r="C705" s="46"/>
      <c r="D705" s="10"/>
      <c r="E705" s="10"/>
      <c r="F705" s="10"/>
    </row>
    <row r="706" spans="1:6" x14ac:dyDescent="0.25">
      <c r="A706" s="46"/>
      <c r="C706" s="46"/>
      <c r="D706" s="10"/>
      <c r="E706" s="10"/>
      <c r="F706" s="10"/>
    </row>
    <row r="707" spans="1:6" x14ac:dyDescent="0.25">
      <c r="A707" s="46"/>
      <c r="C707" s="46"/>
      <c r="D707" s="10"/>
      <c r="E707" s="10"/>
      <c r="F707" s="10"/>
    </row>
    <row r="708" spans="1:6" x14ac:dyDescent="0.25">
      <c r="A708" s="46"/>
      <c r="C708" s="46"/>
      <c r="D708" s="10"/>
      <c r="E708" s="10"/>
      <c r="F708" s="10"/>
    </row>
    <row r="709" spans="1:6" x14ac:dyDescent="0.25">
      <c r="A709" s="46"/>
      <c r="C709" s="46"/>
      <c r="D709" s="10"/>
      <c r="E709" s="10"/>
      <c r="F709" s="10"/>
    </row>
    <row r="710" spans="1:6" x14ac:dyDescent="0.25">
      <c r="A710" s="46"/>
      <c r="C710" s="46"/>
      <c r="D710" s="10"/>
      <c r="E710" s="10"/>
      <c r="F710" s="10"/>
    </row>
    <row r="711" spans="1:6" x14ac:dyDescent="0.25">
      <c r="A711" s="46"/>
      <c r="C711" s="46"/>
      <c r="D711" s="10"/>
      <c r="E711" s="10"/>
      <c r="F711" s="10"/>
    </row>
    <row r="712" spans="1:6" x14ac:dyDescent="0.25">
      <c r="A712" s="46"/>
      <c r="C712" s="46"/>
      <c r="D712" s="10"/>
      <c r="E712" s="10"/>
      <c r="F712" s="10"/>
    </row>
    <row r="713" spans="1:6" x14ac:dyDescent="0.25">
      <c r="A713" s="46"/>
      <c r="C713" s="46"/>
      <c r="D713" s="10"/>
      <c r="E713" s="10"/>
      <c r="F713" s="10"/>
    </row>
    <row r="714" spans="1:6" x14ac:dyDescent="0.25">
      <c r="A714" s="46"/>
      <c r="C714" s="46"/>
      <c r="D714" s="10"/>
      <c r="E714" s="10"/>
      <c r="F714" s="10"/>
    </row>
    <row r="715" spans="1:6" x14ac:dyDescent="0.25">
      <c r="A715" s="46"/>
      <c r="C715" s="46"/>
      <c r="D715" s="10"/>
      <c r="E715" s="10"/>
      <c r="F715" s="10"/>
    </row>
    <row r="716" spans="1:6" x14ac:dyDescent="0.25">
      <c r="A716" s="46"/>
      <c r="C716" s="46"/>
      <c r="D716" s="10"/>
      <c r="E716" s="10"/>
      <c r="F716" s="10"/>
    </row>
    <row r="717" spans="1:6" x14ac:dyDescent="0.25">
      <c r="A717" s="46"/>
      <c r="C717" s="46"/>
      <c r="D717" s="10"/>
      <c r="E717" s="10"/>
      <c r="F717" s="10"/>
    </row>
    <row r="718" spans="1:6" x14ac:dyDescent="0.25">
      <c r="A718" s="46"/>
      <c r="C718" s="46"/>
      <c r="D718" s="10"/>
      <c r="E718" s="10"/>
      <c r="F718" s="10"/>
    </row>
    <row r="719" spans="1:6" x14ac:dyDescent="0.25">
      <c r="A719" s="46"/>
      <c r="C719" s="46"/>
      <c r="D719" s="10"/>
      <c r="E719" s="10"/>
      <c r="F719" s="10"/>
    </row>
    <row r="720" spans="1:6" x14ac:dyDescent="0.25">
      <c r="A720" s="46"/>
      <c r="C720" s="46"/>
      <c r="D720" s="10"/>
      <c r="E720" s="10"/>
      <c r="F720" s="10"/>
    </row>
    <row r="721" spans="1:6" x14ac:dyDescent="0.25">
      <c r="A721" s="46"/>
      <c r="C721" s="46"/>
      <c r="D721" s="10"/>
      <c r="E721" s="10"/>
      <c r="F721" s="10"/>
    </row>
    <row r="722" spans="1:6" x14ac:dyDescent="0.25">
      <c r="A722" s="46"/>
      <c r="C722" s="46"/>
      <c r="D722" s="10"/>
      <c r="E722" s="10"/>
      <c r="F722" s="10"/>
    </row>
    <row r="723" spans="1:6" x14ac:dyDescent="0.25">
      <c r="A723" s="46"/>
      <c r="C723" s="46"/>
      <c r="D723" s="10"/>
      <c r="E723" s="10"/>
      <c r="F723" s="10"/>
    </row>
    <row r="724" spans="1:6" x14ac:dyDescent="0.25">
      <c r="A724" s="46"/>
      <c r="C724" s="46"/>
      <c r="D724" s="10"/>
      <c r="E724" s="10"/>
      <c r="F724" s="10"/>
    </row>
    <row r="725" spans="1:6" x14ac:dyDescent="0.25">
      <c r="A725" s="46"/>
      <c r="C725" s="46"/>
      <c r="D725" s="10"/>
      <c r="E725" s="10"/>
      <c r="F725" s="10"/>
    </row>
    <row r="726" spans="1:6" x14ac:dyDescent="0.25">
      <c r="A726" s="46"/>
      <c r="C726" s="46"/>
      <c r="D726" s="10"/>
      <c r="E726" s="10"/>
      <c r="F726" s="10"/>
    </row>
    <row r="727" spans="1:6" x14ac:dyDescent="0.25">
      <c r="A727" s="46"/>
      <c r="C727" s="46"/>
      <c r="D727" s="10"/>
      <c r="E727" s="10"/>
      <c r="F727" s="10"/>
    </row>
    <row r="728" spans="1:6" x14ac:dyDescent="0.25">
      <c r="A728" s="46"/>
      <c r="C728" s="46"/>
      <c r="D728" s="10"/>
      <c r="E728" s="10"/>
      <c r="F728" s="10"/>
    </row>
    <row r="729" spans="1:6" x14ac:dyDescent="0.25">
      <c r="A729" s="46"/>
      <c r="C729" s="46"/>
      <c r="D729" s="10"/>
      <c r="E729" s="10"/>
      <c r="F729" s="10"/>
    </row>
    <row r="730" spans="1:6" x14ac:dyDescent="0.25">
      <c r="A730" s="46"/>
      <c r="C730" s="46"/>
      <c r="D730" s="10"/>
      <c r="E730" s="10"/>
      <c r="F730" s="10"/>
    </row>
    <row r="731" spans="1:6" x14ac:dyDescent="0.25">
      <c r="A731" s="46"/>
      <c r="C731" s="46"/>
      <c r="D731" s="10"/>
      <c r="E731" s="10"/>
      <c r="F731" s="10"/>
    </row>
    <row r="732" spans="1:6" x14ac:dyDescent="0.25">
      <c r="A732" s="46"/>
      <c r="C732" s="46"/>
      <c r="D732" s="10"/>
      <c r="E732" s="10"/>
      <c r="F732" s="10"/>
    </row>
    <row r="733" spans="1:6" x14ac:dyDescent="0.25">
      <c r="A733" s="46"/>
      <c r="C733" s="46"/>
      <c r="D733" s="10"/>
      <c r="E733" s="10"/>
      <c r="F733" s="10"/>
    </row>
    <row r="734" spans="1:6" x14ac:dyDescent="0.25">
      <c r="A734" s="46"/>
      <c r="C734" s="46"/>
      <c r="D734" s="10"/>
      <c r="E734" s="10"/>
      <c r="F734" s="10"/>
    </row>
    <row r="735" spans="1:6" x14ac:dyDescent="0.25">
      <c r="A735" s="46"/>
      <c r="C735" s="46"/>
      <c r="D735" s="10"/>
      <c r="E735" s="10"/>
      <c r="F735" s="10"/>
    </row>
    <row r="736" spans="1:6" x14ac:dyDescent="0.25">
      <c r="A736" s="46"/>
      <c r="C736" s="46"/>
      <c r="D736" s="10"/>
      <c r="E736" s="10"/>
      <c r="F736" s="10"/>
    </row>
    <row r="737" spans="1:6" x14ac:dyDescent="0.25">
      <c r="A737" s="46"/>
      <c r="C737" s="46"/>
      <c r="D737" s="10"/>
      <c r="E737" s="10"/>
      <c r="F737" s="10"/>
    </row>
    <row r="738" spans="1:6" x14ac:dyDescent="0.25">
      <c r="A738" s="46"/>
      <c r="C738" s="46"/>
      <c r="D738" s="10"/>
      <c r="E738" s="10"/>
      <c r="F738" s="10"/>
    </row>
    <row r="739" spans="1:6" x14ac:dyDescent="0.25">
      <c r="A739" s="46"/>
      <c r="C739" s="46"/>
      <c r="D739" s="10"/>
      <c r="E739" s="10"/>
      <c r="F739" s="10"/>
    </row>
    <row r="740" spans="1:6" x14ac:dyDescent="0.25">
      <c r="A740" s="46"/>
      <c r="C740" s="46"/>
      <c r="D740" s="10"/>
      <c r="E740" s="10"/>
      <c r="F740" s="10"/>
    </row>
    <row r="741" spans="1:6" x14ac:dyDescent="0.25">
      <c r="A741" s="46"/>
      <c r="C741" s="46"/>
      <c r="D741" s="10"/>
      <c r="E741" s="10"/>
      <c r="F741" s="10"/>
    </row>
    <row r="742" spans="1:6" x14ac:dyDescent="0.25">
      <c r="A742" s="46"/>
      <c r="C742" s="46"/>
      <c r="D742" s="10"/>
      <c r="E742" s="10"/>
      <c r="F742" s="10"/>
    </row>
    <row r="743" spans="1:6" x14ac:dyDescent="0.25">
      <c r="A743" s="46"/>
      <c r="C743" s="46"/>
      <c r="D743" s="10"/>
      <c r="E743" s="10"/>
      <c r="F743" s="10"/>
    </row>
    <row r="744" spans="1:6" x14ac:dyDescent="0.25">
      <c r="A744" s="46"/>
      <c r="C744" s="46"/>
      <c r="D744" s="10"/>
      <c r="E744" s="10"/>
      <c r="F744" s="10"/>
    </row>
    <row r="745" spans="1:6" x14ac:dyDescent="0.25">
      <c r="A745" s="46"/>
      <c r="C745" s="46"/>
      <c r="D745" s="10"/>
      <c r="E745" s="10"/>
      <c r="F745" s="10"/>
    </row>
    <row r="746" spans="1:6" x14ac:dyDescent="0.25">
      <c r="A746" s="46"/>
      <c r="C746" s="46"/>
      <c r="D746" s="10"/>
      <c r="E746" s="10"/>
      <c r="F746" s="10"/>
    </row>
    <row r="747" spans="1:6" x14ac:dyDescent="0.25">
      <c r="A747" s="46"/>
      <c r="C747" s="46"/>
      <c r="D747" s="10"/>
      <c r="E747" s="10"/>
      <c r="F747" s="10"/>
    </row>
    <row r="748" spans="1:6" x14ac:dyDescent="0.25">
      <c r="A748" s="46"/>
      <c r="C748" s="46"/>
      <c r="D748" s="10"/>
      <c r="E748" s="10"/>
      <c r="F748" s="10"/>
    </row>
    <row r="749" spans="1:6" x14ac:dyDescent="0.25">
      <c r="A749" s="46"/>
      <c r="C749" s="46"/>
      <c r="D749" s="10"/>
      <c r="E749" s="10"/>
      <c r="F749" s="10"/>
    </row>
    <row r="750" spans="1:6" x14ac:dyDescent="0.25">
      <c r="A750" s="46"/>
      <c r="C750" s="46"/>
      <c r="D750" s="10"/>
      <c r="E750" s="10"/>
      <c r="F750" s="10"/>
    </row>
    <row r="751" spans="1:6" x14ac:dyDescent="0.25">
      <c r="A751" s="46"/>
      <c r="C751" s="46"/>
      <c r="D751" s="10"/>
      <c r="E751" s="10"/>
      <c r="F751" s="10"/>
    </row>
    <row r="752" spans="1:6" x14ac:dyDescent="0.25">
      <c r="A752" s="46"/>
      <c r="C752" s="46"/>
      <c r="D752" s="10"/>
      <c r="E752" s="10"/>
      <c r="F752" s="10"/>
    </row>
    <row r="753" spans="1:6" x14ac:dyDescent="0.25">
      <c r="A753" s="46"/>
      <c r="C753" s="46"/>
      <c r="D753" s="10"/>
      <c r="E753" s="10"/>
      <c r="F753" s="10"/>
    </row>
    <row r="754" spans="1:6" x14ac:dyDescent="0.25">
      <c r="A754" s="46"/>
      <c r="C754" s="46"/>
      <c r="D754" s="10"/>
      <c r="E754" s="10"/>
      <c r="F754" s="10"/>
    </row>
    <row r="755" spans="1:6" x14ac:dyDescent="0.25">
      <c r="A755" s="46"/>
      <c r="C755" s="46"/>
      <c r="D755" s="10"/>
      <c r="E755" s="10"/>
      <c r="F755" s="10"/>
    </row>
    <row r="756" spans="1:6" x14ac:dyDescent="0.25">
      <c r="A756" s="46"/>
      <c r="C756" s="46"/>
      <c r="D756" s="10"/>
      <c r="E756" s="10"/>
      <c r="F756" s="10"/>
    </row>
    <row r="757" spans="1:6" x14ac:dyDescent="0.25">
      <c r="A757" s="46"/>
      <c r="C757" s="46"/>
      <c r="D757" s="10"/>
      <c r="E757" s="10"/>
      <c r="F757" s="10"/>
    </row>
    <row r="758" spans="1:6" x14ac:dyDescent="0.25">
      <c r="A758" s="46"/>
      <c r="C758" s="46"/>
      <c r="D758" s="10"/>
      <c r="E758" s="10"/>
      <c r="F758" s="10"/>
    </row>
    <row r="759" spans="1:6" x14ac:dyDescent="0.25">
      <c r="A759" s="46"/>
      <c r="C759" s="46"/>
      <c r="D759" s="10"/>
      <c r="E759" s="10"/>
      <c r="F759" s="10"/>
    </row>
    <row r="760" spans="1:6" x14ac:dyDescent="0.25">
      <c r="A760" s="46"/>
      <c r="C760" s="46"/>
      <c r="D760" s="10"/>
      <c r="E760" s="10"/>
      <c r="F760" s="10"/>
    </row>
    <row r="761" spans="1:6" x14ac:dyDescent="0.25">
      <c r="A761" s="46"/>
      <c r="C761" s="46"/>
      <c r="D761" s="10"/>
      <c r="E761" s="10"/>
      <c r="F761" s="10"/>
    </row>
    <row r="762" spans="1:6" x14ac:dyDescent="0.25">
      <c r="A762" s="46"/>
      <c r="C762" s="46"/>
      <c r="D762" s="10"/>
      <c r="E762" s="10"/>
      <c r="F762" s="10"/>
    </row>
    <row r="763" spans="1:6" x14ac:dyDescent="0.25">
      <c r="A763" s="46"/>
      <c r="C763" s="46"/>
      <c r="D763" s="10"/>
      <c r="E763" s="10"/>
      <c r="F763" s="10"/>
    </row>
    <row r="764" spans="1:6" x14ac:dyDescent="0.25">
      <c r="A764" s="46"/>
      <c r="C764" s="46"/>
      <c r="D764" s="10"/>
      <c r="E764" s="10"/>
      <c r="F764" s="10"/>
    </row>
    <row r="765" spans="1:6" x14ac:dyDescent="0.25">
      <c r="A765" s="46"/>
      <c r="C765" s="46"/>
      <c r="D765" s="10"/>
      <c r="E765" s="10"/>
      <c r="F765" s="10"/>
    </row>
    <row r="766" spans="1:6" x14ac:dyDescent="0.25">
      <c r="A766" s="46"/>
      <c r="C766" s="46"/>
      <c r="D766" s="10"/>
      <c r="E766" s="10"/>
      <c r="F766" s="10"/>
    </row>
    <row r="767" spans="1:6" x14ac:dyDescent="0.25">
      <c r="A767" s="46"/>
      <c r="C767" s="46"/>
      <c r="D767" s="10"/>
      <c r="E767" s="10"/>
      <c r="F767" s="10"/>
    </row>
    <row r="768" spans="1:6" x14ac:dyDescent="0.25">
      <c r="A768" s="46"/>
      <c r="C768" s="46"/>
      <c r="D768" s="10"/>
      <c r="E768" s="10"/>
      <c r="F768" s="10"/>
    </row>
    <row r="769" spans="1:6" x14ac:dyDescent="0.25">
      <c r="A769" s="46"/>
      <c r="C769" s="46"/>
      <c r="D769" s="10"/>
      <c r="E769" s="10"/>
      <c r="F769" s="10"/>
    </row>
    <row r="770" spans="1:6" x14ac:dyDescent="0.25">
      <c r="A770" s="46"/>
      <c r="C770" s="46"/>
      <c r="D770" s="10"/>
      <c r="E770" s="10"/>
      <c r="F770" s="10"/>
    </row>
    <row r="771" spans="1:6" x14ac:dyDescent="0.25">
      <c r="A771" s="46"/>
      <c r="C771" s="46"/>
      <c r="D771" s="10"/>
      <c r="E771" s="10"/>
      <c r="F771" s="10"/>
    </row>
    <row r="772" spans="1:6" x14ac:dyDescent="0.25">
      <c r="A772" s="46"/>
      <c r="C772" s="46"/>
      <c r="D772" s="10"/>
      <c r="E772" s="10"/>
      <c r="F772" s="10"/>
    </row>
    <row r="773" spans="1:6" x14ac:dyDescent="0.25">
      <c r="A773" s="46"/>
      <c r="C773" s="46"/>
      <c r="D773" s="10"/>
      <c r="E773" s="10"/>
      <c r="F773" s="10"/>
    </row>
    <row r="774" spans="1:6" x14ac:dyDescent="0.25">
      <c r="A774" s="46"/>
      <c r="C774" s="46"/>
      <c r="D774" s="10"/>
      <c r="E774" s="10"/>
      <c r="F774" s="10"/>
    </row>
    <row r="775" spans="1:6" x14ac:dyDescent="0.25">
      <c r="A775" s="46"/>
      <c r="C775" s="46"/>
      <c r="D775" s="10"/>
      <c r="E775" s="10"/>
      <c r="F775" s="10"/>
    </row>
    <row r="776" spans="1:6" x14ac:dyDescent="0.25">
      <c r="A776" s="46"/>
      <c r="C776" s="46"/>
      <c r="D776" s="10"/>
      <c r="E776" s="10"/>
      <c r="F776" s="10"/>
    </row>
    <row r="777" spans="1:6" x14ac:dyDescent="0.25">
      <c r="A777" s="46"/>
      <c r="C777" s="46"/>
      <c r="D777" s="10"/>
      <c r="E777" s="10"/>
      <c r="F777" s="10"/>
    </row>
    <row r="778" spans="1:6" x14ac:dyDescent="0.25">
      <c r="A778" s="46"/>
      <c r="C778" s="46"/>
      <c r="D778" s="10"/>
      <c r="E778" s="10"/>
      <c r="F778" s="10"/>
    </row>
    <row r="779" spans="1:6" x14ac:dyDescent="0.25">
      <c r="A779" s="46"/>
      <c r="C779" s="46"/>
      <c r="D779" s="10"/>
      <c r="E779" s="10"/>
      <c r="F779" s="10"/>
    </row>
    <row r="780" spans="1:6" x14ac:dyDescent="0.25">
      <c r="A780" s="46"/>
      <c r="C780" s="46"/>
      <c r="D780" s="10"/>
      <c r="E780" s="10"/>
      <c r="F780" s="10"/>
    </row>
    <row r="781" spans="1:6" x14ac:dyDescent="0.25">
      <c r="A781" s="46"/>
      <c r="C781" s="46"/>
      <c r="D781" s="10"/>
      <c r="E781" s="10"/>
      <c r="F781" s="10"/>
    </row>
    <row r="782" spans="1:6" x14ac:dyDescent="0.25">
      <c r="A782" s="46"/>
      <c r="C782" s="46"/>
      <c r="D782" s="10"/>
      <c r="E782" s="10"/>
      <c r="F782" s="10"/>
    </row>
    <row r="783" spans="1:6" x14ac:dyDescent="0.25">
      <c r="A783" s="46"/>
      <c r="C783" s="46"/>
      <c r="D783" s="10"/>
      <c r="E783" s="10"/>
      <c r="F783" s="10"/>
    </row>
    <row r="784" spans="1:6" x14ac:dyDescent="0.25">
      <c r="A784" s="46"/>
      <c r="C784" s="46"/>
      <c r="D784" s="10"/>
      <c r="E784" s="10"/>
      <c r="F784" s="10"/>
    </row>
    <row r="785" spans="1:6" x14ac:dyDescent="0.25">
      <c r="A785" s="46"/>
      <c r="C785" s="46"/>
      <c r="D785" s="10"/>
      <c r="E785" s="10"/>
      <c r="F785" s="10"/>
    </row>
    <row r="786" spans="1:6" x14ac:dyDescent="0.25">
      <c r="A786" s="46"/>
      <c r="C786" s="46"/>
      <c r="D786" s="10"/>
      <c r="E786" s="10"/>
      <c r="F786" s="10"/>
    </row>
    <row r="787" spans="1:6" x14ac:dyDescent="0.25">
      <c r="A787" s="46"/>
      <c r="C787" s="46"/>
      <c r="D787" s="10"/>
      <c r="E787" s="10"/>
      <c r="F787" s="10"/>
    </row>
    <row r="788" spans="1:6" x14ac:dyDescent="0.25">
      <c r="A788" s="46"/>
      <c r="C788" s="46"/>
      <c r="D788" s="10"/>
      <c r="E788" s="10"/>
      <c r="F788" s="10"/>
    </row>
    <row r="789" spans="1:6" x14ac:dyDescent="0.25">
      <c r="A789" s="46"/>
      <c r="C789" s="46"/>
      <c r="D789" s="10"/>
      <c r="E789" s="10"/>
      <c r="F789" s="10"/>
    </row>
    <row r="790" spans="1:6" x14ac:dyDescent="0.25">
      <c r="A790" s="46"/>
      <c r="C790" s="46"/>
      <c r="D790" s="10"/>
      <c r="E790" s="10"/>
      <c r="F790" s="10"/>
    </row>
    <row r="791" spans="1:6" x14ac:dyDescent="0.25">
      <c r="A791" s="46"/>
      <c r="C791" s="46"/>
      <c r="D791" s="10"/>
      <c r="E791" s="10"/>
      <c r="F791" s="10"/>
    </row>
    <row r="792" spans="1:6" x14ac:dyDescent="0.25">
      <c r="A792" s="46"/>
      <c r="C792" s="46"/>
      <c r="D792" s="10"/>
      <c r="E792" s="10"/>
      <c r="F792" s="10"/>
    </row>
    <row r="793" spans="1:6" x14ac:dyDescent="0.25">
      <c r="A793" s="46"/>
      <c r="C793" s="46"/>
      <c r="D793" s="10"/>
      <c r="E793" s="10"/>
      <c r="F793" s="10"/>
    </row>
    <row r="794" spans="1:6" x14ac:dyDescent="0.25">
      <c r="A794" s="46"/>
      <c r="C794" s="46"/>
      <c r="D794" s="10"/>
      <c r="E794" s="10"/>
      <c r="F794" s="10"/>
    </row>
    <row r="795" spans="1:6" x14ac:dyDescent="0.25">
      <c r="A795" s="46"/>
      <c r="C795" s="46"/>
      <c r="D795" s="10"/>
      <c r="E795" s="10"/>
      <c r="F795" s="10"/>
    </row>
    <row r="796" spans="1:6" x14ac:dyDescent="0.25">
      <c r="A796" s="46"/>
      <c r="C796" s="46"/>
      <c r="D796" s="10"/>
      <c r="E796" s="10"/>
      <c r="F796" s="10"/>
    </row>
    <row r="797" spans="1:6" x14ac:dyDescent="0.25">
      <c r="A797" s="46"/>
      <c r="C797" s="46"/>
      <c r="D797" s="10"/>
      <c r="E797" s="10"/>
      <c r="F797" s="10"/>
    </row>
    <row r="798" spans="1:6" x14ac:dyDescent="0.25">
      <c r="A798" s="46"/>
      <c r="C798" s="46"/>
      <c r="D798" s="10"/>
      <c r="E798" s="10"/>
      <c r="F798" s="10"/>
    </row>
    <row r="799" spans="1:6" x14ac:dyDescent="0.25">
      <c r="A799" s="46"/>
      <c r="C799" s="46"/>
      <c r="D799" s="10"/>
      <c r="E799" s="10"/>
      <c r="F799" s="10"/>
    </row>
    <row r="800" spans="1:6" x14ac:dyDescent="0.25">
      <c r="A800" s="46"/>
      <c r="C800" s="46"/>
      <c r="D800" s="10"/>
      <c r="E800" s="10"/>
      <c r="F800" s="10"/>
    </row>
    <row r="801" spans="1:6" x14ac:dyDescent="0.25">
      <c r="A801" s="46"/>
      <c r="C801" s="46"/>
      <c r="D801" s="10"/>
      <c r="E801" s="10"/>
      <c r="F801" s="10"/>
    </row>
    <row r="802" spans="1:6" x14ac:dyDescent="0.25">
      <c r="A802" s="46"/>
      <c r="C802" s="46"/>
      <c r="D802" s="10"/>
      <c r="E802" s="10"/>
      <c r="F802" s="10"/>
    </row>
    <row r="803" spans="1:6" x14ac:dyDescent="0.25">
      <c r="A803" s="46"/>
      <c r="C803" s="46"/>
      <c r="D803" s="10"/>
      <c r="E803" s="10"/>
      <c r="F803" s="10"/>
    </row>
    <row r="804" spans="1:6" x14ac:dyDescent="0.25">
      <c r="A804" s="46"/>
      <c r="C804" s="46"/>
      <c r="D804" s="10"/>
      <c r="E804" s="10"/>
      <c r="F804" s="10"/>
    </row>
    <row r="805" spans="1:6" x14ac:dyDescent="0.25">
      <c r="A805" s="46"/>
      <c r="C805" s="46"/>
      <c r="D805" s="10"/>
      <c r="E805" s="10"/>
      <c r="F805" s="10"/>
    </row>
    <row r="806" spans="1:6" x14ac:dyDescent="0.25">
      <c r="A806" s="46"/>
      <c r="C806" s="46"/>
      <c r="D806" s="10"/>
      <c r="E806" s="10"/>
      <c r="F806" s="10"/>
    </row>
    <row r="807" spans="1:6" x14ac:dyDescent="0.25">
      <c r="A807" s="46"/>
      <c r="C807" s="46"/>
      <c r="D807" s="10"/>
      <c r="E807" s="10"/>
      <c r="F807" s="10"/>
    </row>
    <row r="808" spans="1:6" x14ac:dyDescent="0.25">
      <c r="A808" s="46"/>
      <c r="C808" s="46"/>
      <c r="D808" s="10"/>
      <c r="E808" s="10"/>
      <c r="F808" s="10"/>
    </row>
    <row r="809" spans="1:6" x14ac:dyDescent="0.25">
      <c r="A809" s="46"/>
      <c r="C809" s="46"/>
      <c r="D809" s="10"/>
      <c r="E809" s="10"/>
      <c r="F809" s="10"/>
    </row>
    <row r="810" spans="1:6" x14ac:dyDescent="0.25">
      <c r="A810" s="46"/>
      <c r="C810" s="46"/>
      <c r="D810" s="10"/>
      <c r="E810" s="10"/>
      <c r="F810" s="10"/>
    </row>
    <row r="811" spans="1:6" x14ac:dyDescent="0.25">
      <c r="A811" s="46"/>
      <c r="C811" s="46"/>
      <c r="D811" s="10"/>
      <c r="E811" s="10"/>
      <c r="F811" s="10"/>
    </row>
    <row r="812" spans="1:6" x14ac:dyDescent="0.25">
      <c r="A812" s="46"/>
      <c r="C812" s="46"/>
      <c r="D812" s="10"/>
      <c r="E812" s="10"/>
      <c r="F812" s="10"/>
    </row>
    <row r="813" spans="1:6" x14ac:dyDescent="0.25">
      <c r="A813" s="46"/>
      <c r="C813" s="46"/>
      <c r="D813" s="10"/>
      <c r="E813" s="10"/>
      <c r="F813" s="10"/>
    </row>
    <row r="814" spans="1:6" x14ac:dyDescent="0.25">
      <c r="A814" s="46"/>
      <c r="C814" s="46"/>
      <c r="D814" s="10"/>
      <c r="E814" s="10"/>
      <c r="F814" s="10"/>
    </row>
    <row r="815" spans="1:6" x14ac:dyDescent="0.25">
      <c r="A815" s="46"/>
      <c r="C815" s="46"/>
      <c r="D815" s="10"/>
      <c r="E815" s="10"/>
      <c r="F815" s="10"/>
    </row>
    <row r="816" spans="1:6" x14ac:dyDescent="0.25">
      <c r="A816" s="46"/>
      <c r="C816" s="46"/>
      <c r="D816" s="10"/>
      <c r="E816" s="10"/>
      <c r="F816" s="10"/>
    </row>
    <row r="817" spans="1:6" x14ac:dyDescent="0.25">
      <c r="A817" s="46"/>
      <c r="C817" s="46"/>
      <c r="D817" s="10"/>
      <c r="E817" s="10"/>
      <c r="F817" s="10"/>
    </row>
    <row r="818" spans="1:6" x14ac:dyDescent="0.25">
      <c r="A818" s="46"/>
      <c r="C818" s="46"/>
      <c r="D818" s="10"/>
      <c r="E818" s="10"/>
      <c r="F818" s="10"/>
    </row>
    <row r="819" spans="1:6" x14ac:dyDescent="0.25">
      <c r="A819" s="46"/>
      <c r="C819" s="46"/>
      <c r="D819" s="10"/>
      <c r="E819" s="10"/>
      <c r="F819" s="10"/>
    </row>
    <row r="820" spans="1:6" x14ac:dyDescent="0.25">
      <c r="A820" s="46"/>
      <c r="C820" s="46"/>
      <c r="D820" s="10"/>
      <c r="E820" s="10"/>
      <c r="F820" s="10"/>
    </row>
    <row r="821" spans="1:6" x14ac:dyDescent="0.25">
      <c r="A821" s="46"/>
      <c r="C821" s="46"/>
      <c r="D821" s="10"/>
      <c r="E821" s="10"/>
      <c r="F821" s="10"/>
    </row>
    <row r="822" spans="1:6" x14ac:dyDescent="0.25">
      <c r="A822" s="46"/>
      <c r="C822" s="46"/>
      <c r="D822" s="10"/>
      <c r="E822" s="10"/>
      <c r="F822" s="10"/>
    </row>
    <row r="823" spans="1:6" x14ac:dyDescent="0.25">
      <c r="A823" s="46"/>
      <c r="C823" s="46"/>
      <c r="D823" s="10"/>
      <c r="E823" s="10"/>
      <c r="F823" s="10"/>
    </row>
    <row r="824" spans="1:6" x14ac:dyDescent="0.25">
      <c r="A824" s="46"/>
      <c r="C824" s="46"/>
      <c r="D824" s="10"/>
      <c r="E824" s="10"/>
      <c r="F824" s="10"/>
    </row>
    <row r="825" spans="1:6" x14ac:dyDescent="0.25">
      <c r="A825" s="46"/>
      <c r="C825" s="46"/>
      <c r="D825" s="10"/>
      <c r="E825" s="10"/>
      <c r="F825" s="10"/>
    </row>
    <row r="826" spans="1:6" x14ac:dyDescent="0.25">
      <c r="A826" s="46"/>
      <c r="C826" s="46"/>
      <c r="D826" s="10"/>
      <c r="E826" s="10"/>
      <c r="F826" s="10"/>
    </row>
    <row r="827" spans="1:6" x14ac:dyDescent="0.25">
      <c r="A827" s="46"/>
      <c r="C827" s="46"/>
      <c r="D827" s="10"/>
      <c r="E827" s="10"/>
      <c r="F827" s="10"/>
    </row>
    <row r="828" spans="1:6" x14ac:dyDescent="0.25">
      <c r="A828" s="46"/>
      <c r="C828" s="46"/>
      <c r="D828" s="10"/>
      <c r="E828" s="10"/>
      <c r="F828" s="10"/>
    </row>
    <row r="829" spans="1:6" x14ac:dyDescent="0.25">
      <c r="A829" s="46"/>
      <c r="C829" s="46"/>
      <c r="D829" s="10"/>
      <c r="E829" s="10"/>
      <c r="F829" s="10"/>
    </row>
    <row r="830" spans="1:6" x14ac:dyDescent="0.25">
      <c r="A830" s="46"/>
      <c r="C830" s="46"/>
      <c r="D830" s="10"/>
      <c r="E830" s="10"/>
      <c r="F830" s="10"/>
    </row>
    <row r="831" spans="1:6" x14ac:dyDescent="0.25">
      <c r="A831" s="46"/>
      <c r="C831" s="46"/>
      <c r="D831" s="10"/>
      <c r="E831" s="10"/>
      <c r="F831" s="10"/>
    </row>
    <row r="832" spans="1:6" x14ac:dyDescent="0.25">
      <c r="A832" s="46"/>
      <c r="C832" s="46"/>
      <c r="D832" s="10"/>
      <c r="E832" s="10"/>
      <c r="F832" s="10"/>
    </row>
    <row r="833" spans="1:6" x14ac:dyDescent="0.25">
      <c r="A833" s="46"/>
      <c r="C833" s="46"/>
      <c r="D833" s="10"/>
      <c r="E833" s="10"/>
      <c r="F833" s="10"/>
    </row>
    <row r="834" spans="1:6" x14ac:dyDescent="0.25">
      <c r="A834" s="46"/>
      <c r="C834" s="46"/>
      <c r="D834" s="10"/>
      <c r="E834" s="10"/>
      <c r="F834" s="10"/>
    </row>
    <row r="835" spans="1:6" x14ac:dyDescent="0.25">
      <c r="A835" s="46"/>
      <c r="C835" s="46"/>
      <c r="D835" s="10"/>
      <c r="E835" s="10"/>
      <c r="F835" s="10"/>
    </row>
    <row r="836" spans="1:6" x14ac:dyDescent="0.25">
      <c r="A836" s="46"/>
      <c r="C836" s="46"/>
      <c r="D836" s="10"/>
      <c r="E836" s="10"/>
      <c r="F836" s="10"/>
    </row>
    <row r="837" spans="1:6" x14ac:dyDescent="0.25">
      <c r="A837" s="46"/>
      <c r="C837" s="46"/>
      <c r="D837" s="10"/>
      <c r="E837" s="10"/>
      <c r="F837" s="10"/>
    </row>
    <row r="838" spans="1:6" x14ac:dyDescent="0.25">
      <c r="A838" s="46"/>
      <c r="C838" s="46"/>
      <c r="D838" s="10"/>
      <c r="E838" s="10"/>
      <c r="F838" s="10"/>
    </row>
    <row r="839" spans="1:6" x14ac:dyDescent="0.25">
      <c r="A839" s="46"/>
      <c r="C839" s="46"/>
      <c r="D839" s="10"/>
      <c r="E839" s="10"/>
      <c r="F839" s="10"/>
    </row>
    <row r="840" spans="1:6" x14ac:dyDescent="0.25">
      <c r="A840" s="46"/>
      <c r="C840" s="46"/>
      <c r="D840" s="10"/>
      <c r="E840" s="10"/>
      <c r="F840" s="10"/>
    </row>
    <row r="841" spans="1:6" x14ac:dyDescent="0.25">
      <c r="A841" s="46"/>
      <c r="C841" s="46"/>
      <c r="D841" s="10"/>
      <c r="E841" s="10"/>
      <c r="F841" s="10"/>
    </row>
    <row r="842" spans="1:6" x14ac:dyDescent="0.25">
      <c r="A842" s="46"/>
      <c r="C842" s="46"/>
      <c r="D842" s="10"/>
      <c r="E842" s="10"/>
      <c r="F842" s="10"/>
    </row>
    <row r="843" spans="1:6" x14ac:dyDescent="0.25">
      <c r="A843" s="46"/>
      <c r="C843" s="46"/>
      <c r="D843" s="10"/>
      <c r="E843" s="10"/>
      <c r="F843" s="10"/>
    </row>
    <row r="844" spans="1:6" x14ac:dyDescent="0.25">
      <c r="A844" s="46"/>
      <c r="C844" s="46"/>
      <c r="D844" s="10"/>
      <c r="E844" s="10"/>
      <c r="F844" s="10"/>
    </row>
    <row r="845" spans="1:6" x14ac:dyDescent="0.25">
      <c r="A845" s="46"/>
      <c r="C845" s="46"/>
      <c r="D845" s="10"/>
      <c r="E845" s="10"/>
      <c r="F845" s="10"/>
    </row>
    <row r="846" spans="1:6" x14ac:dyDescent="0.25">
      <c r="A846" s="46"/>
      <c r="C846" s="46"/>
      <c r="D846" s="10"/>
      <c r="E846" s="10"/>
      <c r="F846" s="10"/>
    </row>
    <row r="847" spans="1:6" x14ac:dyDescent="0.25">
      <c r="A847" s="46"/>
      <c r="C847" s="46"/>
      <c r="D847" s="10"/>
      <c r="E847" s="10"/>
      <c r="F847" s="10"/>
    </row>
    <row r="848" spans="1:6" x14ac:dyDescent="0.25">
      <c r="A848" s="46"/>
      <c r="C848" s="46"/>
      <c r="D848" s="10"/>
      <c r="E848" s="10"/>
      <c r="F848" s="10"/>
    </row>
    <row r="849" spans="1:6" x14ac:dyDescent="0.25">
      <c r="A849" s="46"/>
      <c r="C849" s="46"/>
      <c r="D849" s="10"/>
      <c r="E849" s="10"/>
      <c r="F849" s="10"/>
    </row>
    <row r="850" spans="1:6" x14ac:dyDescent="0.25">
      <c r="A850" s="46"/>
      <c r="C850" s="46"/>
      <c r="D850" s="10"/>
      <c r="E850" s="10"/>
      <c r="F850" s="10"/>
    </row>
    <row r="851" spans="1:6" x14ac:dyDescent="0.25">
      <c r="A851" s="46"/>
      <c r="C851" s="46"/>
      <c r="D851" s="10"/>
      <c r="E851" s="10"/>
      <c r="F851" s="10"/>
    </row>
    <row r="852" spans="1:6" x14ac:dyDescent="0.25">
      <c r="A852" s="46"/>
      <c r="C852" s="46"/>
      <c r="D852" s="10"/>
      <c r="E852" s="10"/>
      <c r="F852" s="10"/>
    </row>
    <row r="853" spans="1:6" x14ac:dyDescent="0.25">
      <c r="A853" s="46"/>
      <c r="C853" s="46"/>
      <c r="D853" s="10"/>
      <c r="E853" s="10"/>
      <c r="F853" s="10"/>
    </row>
    <row r="854" spans="1:6" x14ac:dyDescent="0.25">
      <c r="A854" s="46"/>
      <c r="C854" s="46"/>
      <c r="D854" s="10"/>
      <c r="E854" s="10"/>
      <c r="F854" s="10"/>
    </row>
    <row r="855" spans="1:6" x14ac:dyDescent="0.25">
      <c r="A855" s="46"/>
      <c r="C855" s="46"/>
      <c r="D855" s="10"/>
      <c r="E855" s="10"/>
      <c r="F855" s="10"/>
    </row>
    <row r="856" spans="1:6" x14ac:dyDescent="0.25">
      <c r="A856" s="46"/>
      <c r="C856" s="46"/>
      <c r="D856" s="10"/>
      <c r="E856" s="10"/>
      <c r="F856" s="10"/>
    </row>
    <row r="857" spans="1:6" x14ac:dyDescent="0.25">
      <c r="A857" s="46"/>
      <c r="C857" s="46"/>
      <c r="D857" s="10"/>
      <c r="E857" s="10"/>
      <c r="F857" s="10"/>
    </row>
    <row r="858" spans="1:6" x14ac:dyDescent="0.25">
      <c r="A858" s="46"/>
      <c r="C858" s="46"/>
      <c r="D858" s="10"/>
      <c r="E858" s="10"/>
      <c r="F858" s="10"/>
    </row>
    <row r="859" spans="1:6" x14ac:dyDescent="0.25">
      <c r="A859" s="46"/>
      <c r="C859" s="46"/>
      <c r="D859" s="10"/>
      <c r="E859" s="10"/>
      <c r="F859" s="10"/>
    </row>
    <row r="860" spans="1:6" x14ac:dyDescent="0.25">
      <c r="A860" s="46"/>
      <c r="C860" s="46"/>
      <c r="D860" s="10"/>
      <c r="E860" s="10"/>
      <c r="F860" s="10"/>
    </row>
    <row r="861" spans="1:6" x14ac:dyDescent="0.25">
      <c r="A861" s="46"/>
      <c r="C861" s="46"/>
      <c r="D861" s="10"/>
      <c r="E861" s="10"/>
      <c r="F861" s="10"/>
    </row>
    <row r="862" spans="1:6" x14ac:dyDescent="0.25">
      <c r="A862" s="46"/>
      <c r="C862" s="46"/>
      <c r="D862" s="10"/>
      <c r="E862" s="10"/>
      <c r="F862" s="10"/>
    </row>
    <row r="863" spans="1:6" x14ac:dyDescent="0.25">
      <c r="A863" s="46"/>
      <c r="C863" s="46"/>
      <c r="D863" s="10"/>
      <c r="E863" s="10"/>
      <c r="F863" s="10"/>
    </row>
    <row r="864" spans="1:6" x14ac:dyDescent="0.25">
      <c r="A864" s="46"/>
      <c r="C864" s="46"/>
      <c r="D864" s="10"/>
      <c r="E864" s="10"/>
      <c r="F864" s="10"/>
    </row>
    <row r="865" spans="1:6" x14ac:dyDescent="0.25">
      <c r="A865" s="46"/>
      <c r="C865" s="46"/>
      <c r="D865" s="10"/>
      <c r="E865" s="10"/>
      <c r="F865" s="10"/>
    </row>
    <row r="866" spans="1:6" x14ac:dyDescent="0.25">
      <c r="A866" s="46"/>
      <c r="C866" s="46"/>
      <c r="D866" s="10"/>
      <c r="E866" s="10"/>
      <c r="F866" s="10"/>
    </row>
    <row r="867" spans="1:6" x14ac:dyDescent="0.25">
      <c r="A867" s="46"/>
      <c r="C867" s="46"/>
      <c r="D867" s="10"/>
      <c r="E867" s="10"/>
      <c r="F867" s="10"/>
    </row>
    <row r="868" spans="1:6" x14ac:dyDescent="0.25">
      <c r="A868" s="46"/>
      <c r="C868" s="46"/>
      <c r="D868" s="10"/>
      <c r="E868" s="10"/>
      <c r="F868" s="10"/>
    </row>
    <row r="869" spans="1:6" x14ac:dyDescent="0.25">
      <c r="A869" s="46"/>
      <c r="C869" s="46"/>
      <c r="D869" s="10"/>
      <c r="E869" s="10"/>
      <c r="F869" s="10"/>
    </row>
    <row r="870" spans="1:6" x14ac:dyDescent="0.25">
      <c r="A870" s="46"/>
      <c r="C870" s="46"/>
      <c r="D870" s="10"/>
      <c r="E870" s="10"/>
      <c r="F870" s="10"/>
    </row>
    <row r="871" spans="1:6" x14ac:dyDescent="0.25">
      <c r="A871" s="46"/>
      <c r="C871" s="46"/>
      <c r="D871" s="10"/>
      <c r="E871" s="10"/>
      <c r="F871" s="10"/>
    </row>
    <row r="872" spans="1:6" x14ac:dyDescent="0.25">
      <c r="A872" s="46"/>
      <c r="C872" s="46"/>
      <c r="D872" s="10"/>
      <c r="E872" s="10"/>
      <c r="F872" s="10"/>
    </row>
    <row r="873" spans="1:6" x14ac:dyDescent="0.25">
      <c r="A873" s="46"/>
      <c r="C873" s="46"/>
      <c r="D873" s="10"/>
      <c r="E873" s="10"/>
      <c r="F873" s="10"/>
    </row>
    <row r="874" spans="1:6" x14ac:dyDescent="0.25">
      <c r="A874" s="46"/>
      <c r="C874" s="46"/>
      <c r="D874" s="10"/>
      <c r="E874" s="10"/>
      <c r="F874" s="10"/>
    </row>
    <row r="875" spans="1:6" x14ac:dyDescent="0.25">
      <c r="A875" s="46"/>
      <c r="C875" s="46"/>
      <c r="D875" s="10"/>
      <c r="E875" s="10"/>
      <c r="F875" s="10"/>
    </row>
    <row r="876" spans="1:6" x14ac:dyDescent="0.25">
      <c r="A876" s="46"/>
      <c r="C876" s="46"/>
      <c r="D876" s="10"/>
      <c r="E876" s="10"/>
      <c r="F876" s="10"/>
    </row>
    <row r="877" spans="1:6" x14ac:dyDescent="0.25">
      <c r="A877" s="46"/>
      <c r="C877" s="46"/>
      <c r="D877" s="10"/>
      <c r="E877" s="10"/>
      <c r="F877" s="10"/>
    </row>
    <row r="878" spans="1:6" x14ac:dyDescent="0.25">
      <c r="A878" s="46"/>
      <c r="C878" s="46"/>
      <c r="D878" s="10"/>
      <c r="E878" s="10"/>
      <c r="F878" s="10"/>
    </row>
    <row r="879" spans="1:6" x14ac:dyDescent="0.25">
      <c r="A879" s="46"/>
      <c r="C879" s="46"/>
      <c r="D879" s="10"/>
      <c r="E879" s="10"/>
      <c r="F879" s="10"/>
    </row>
    <row r="880" spans="1:6" x14ac:dyDescent="0.25">
      <c r="A880" s="46"/>
      <c r="C880" s="46"/>
      <c r="D880" s="10"/>
      <c r="E880" s="10"/>
      <c r="F880" s="10"/>
    </row>
    <row r="881" spans="1:6" x14ac:dyDescent="0.25">
      <c r="A881" s="46"/>
      <c r="C881" s="46"/>
      <c r="D881" s="10"/>
      <c r="E881" s="10"/>
      <c r="F881" s="10"/>
    </row>
    <row r="882" spans="1:6" x14ac:dyDescent="0.25">
      <c r="A882" s="46"/>
      <c r="C882" s="46"/>
      <c r="D882" s="10"/>
      <c r="E882" s="10"/>
      <c r="F882" s="10"/>
    </row>
    <row r="883" spans="1:6" x14ac:dyDescent="0.25">
      <c r="A883" s="46"/>
      <c r="C883" s="46"/>
      <c r="D883" s="10"/>
      <c r="E883" s="10"/>
      <c r="F883" s="10"/>
    </row>
    <row r="884" spans="1:6" x14ac:dyDescent="0.25">
      <c r="A884" s="46"/>
      <c r="C884" s="46"/>
      <c r="D884" s="10"/>
      <c r="E884" s="10"/>
      <c r="F884" s="10"/>
    </row>
    <row r="885" spans="1:6" x14ac:dyDescent="0.25">
      <c r="A885" s="46"/>
      <c r="C885" s="46"/>
      <c r="D885" s="10"/>
      <c r="E885" s="10"/>
      <c r="F885" s="10"/>
    </row>
    <row r="886" spans="1:6" x14ac:dyDescent="0.25">
      <c r="A886" s="46"/>
      <c r="C886" s="46"/>
      <c r="D886" s="10"/>
      <c r="E886" s="10"/>
      <c r="F886" s="10"/>
    </row>
    <row r="887" spans="1:6" x14ac:dyDescent="0.25">
      <c r="A887" s="46"/>
      <c r="C887" s="46"/>
      <c r="D887" s="10"/>
      <c r="E887" s="10"/>
      <c r="F887" s="10"/>
    </row>
    <row r="888" spans="1:6" x14ac:dyDescent="0.25">
      <c r="A888" s="46"/>
      <c r="C888" s="46"/>
      <c r="D888" s="10"/>
      <c r="E888" s="10"/>
      <c r="F888" s="10"/>
    </row>
    <row r="889" spans="1:6" x14ac:dyDescent="0.25">
      <c r="A889" s="46"/>
      <c r="C889" s="46"/>
      <c r="D889" s="10"/>
      <c r="E889" s="10"/>
      <c r="F889" s="10"/>
    </row>
    <row r="890" spans="1:6" x14ac:dyDescent="0.25">
      <c r="A890" s="46"/>
      <c r="C890" s="46"/>
      <c r="D890" s="10"/>
      <c r="E890" s="10"/>
      <c r="F890" s="10"/>
    </row>
    <row r="891" spans="1:6" x14ac:dyDescent="0.25">
      <c r="A891" s="46"/>
      <c r="C891" s="46"/>
      <c r="D891" s="10"/>
      <c r="E891" s="10"/>
      <c r="F891" s="10"/>
    </row>
    <row r="892" spans="1:6" x14ac:dyDescent="0.25">
      <c r="A892" s="46"/>
      <c r="C892" s="46"/>
      <c r="D892" s="10"/>
      <c r="E892" s="10"/>
      <c r="F892" s="10"/>
    </row>
    <row r="893" spans="1:6" x14ac:dyDescent="0.25">
      <c r="A893" s="46"/>
      <c r="C893" s="46"/>
      <c r="D893" s="10"/>
      <c r="E893" s="10"/>
      <c r="F893" s="10"/>
    </row>
    <row r="894" spans="1:6" x14ac:dyDescent="0.25">
      <c r="A894" s="46"/>
      <c r="C894" s="46"/>
      <c r="D894" s="10"/>
      <c r="E894" s="10"/>
      <c r="F894" s="10"/>
    </row>
    <row r="895" spans="1:6" x14ac:dyDescent="0.25">
      <c r="A895" s="46"/>
      <c r="C895" s="46"/>
      <c r="D895" s="10"/>
      <c r="E895" s="10"/>
      <c r="F895" s="10"/>
    </row>
    <row r="896" spans="1:6" x14ac:dyDescent="0.25">
      <c r="A896" s="46"/>
      <c r="C896" s="46"/>
      <c r="D896" s="10"/>
      <c r="E896" s="10"/>
      <c r="F896" s="10"/>
    </row>
    <row r="897" spans="1:6" x14ac:dyDescent="0.25">
      <c r="A897" s="46"/>
      <c r="C897" s="46"/>
      <c r="D897" s="10"/>
      <c r="E897" s="10"/>
      <c r="F897" s="10"/>
    </row>
    <row r="898" spans="1:6" x14ac:dyDescent="0.25">
      <c r="A898" s="46"/>
      <c r="C898" s="46"/>
      <c r="D898" s="10"/>
      <c r="E898" s="10"/>
      <c r="F898" s="10"/>
    </row>
    <row r="899" spans="1:6" x14ac:dyDescent="0.25">
      <c r="A899" s="46"/>
      <c r="C899" s="46"/>
      <c r="D899" s="10"/>
      <c r="E899" s="10"/>
      <c r="F899" s="10"/>
    </row>
    <row r="900" spans="1:6" x14ac:dyDescent="0.25">
      <c r="A900" s="46"/>
      <c r="C900" s="46"/>
      <c r="D900" s="10"/>
      <c r="E900" s="10"/>
      <c r="F900" s="10"/>
    </row>
    <row r="901" spans="1:6" x14ac:dyDescent="0.25">
      <c r="A901" s="46"/>
      <c r="C901" s="46"/>
      <c r="D901" s="10"/>
      <c r="E901" s="10"/>
      <c r="F901" s="10"/>
    </row>
    <row r="902" spans="1:6" x14ac:dyDescent="0.25">
      <c r="A902" s="46"/>
      <c r="C902" s="46"/>
      <c r="D902" s="10"/>
      <c r="E902" s="10"/>
      <c r="F902" s="10"/>
    </row>
    <row r="903" spans="1:6" x14ac:dyDescent="0.25">
      <c r="A903" s="46"/>
      <c r="C903" s="46"/>
      <c r="D903" s="10"/>
      <c r="E903" s="10"/>
      <c r="F903" s="10"/>
    </row>
    <row r="904" spans="1:6" x14ac:dyDescent="0.25">
      <c r="A904" s="46"/>
      <c r="C904" s="46"/>
      <c r="D904" s="10"/>
      <c r="E904" s="10"/>
      <c r="F904" s="10"/>
    </row>
    <row r="905" spans="1:6" x14ac:dyDescent="0.25">
      <c r="A905" s="46"/>
      <c r="C905" s="46"/>
      <c r="D905" s="10"/>
      <c r="E905" s="10"/>
      <c r="F905" s="10"/>
    </row>
    <row r="906" spans="1:6" x14ac:dyDescent="0.25">
      <c r="A906" s="46"/>
      <c r="C906" s="46"/>
      <c r="D906" s="10"/>
      <c r="E906" s="10"/>
      <c r="F906" s="10"/>
    </row>
    <row r="907" spans="1:6" x14ac:dyDescent="0.25">
      <c r="A907" s="46"/>
      <c r="C907" s="46"/>
      <c r="D907" s="10"/>
      <c r="E907" s="10"/>
      <c r="F907" s="10"/>
    </row>
    <row r="908" spans="1:6" x14ac:dyDescent="0.25">
      <c r="A908" s="46"/>
      <c r="C908" s="46"/>
      <c r="D908" s="10"/>
      <c r="E908" s="10"/>
      <c r="F908" s="10"/>
    </row>
    <row r="909" spans="1:6" x14ac:dyDescent="0.25">
      <c r="A909" s="46"/>
      <c r="C909" s="46"/>
      <c r="D909" s="10"/>
      <c r="E909" s="10"/>
      <c r="F909" s="10"/>
    </row>
    <row r="910" spans="1:6" x14ac:dyDescent="0.25">
      <c r="A910" s="46"/>
      <c r="C910" s="46"/>
      <c r="D910" s="10"/>
      <c r="E910" s="10"/>
      <c r="F910" s="10"/>
    </row>
    <row r="911" spans="1:6" x14ac:dyDescent="0.25">
      <c r="A911" s="46"/>
      <c r="C911" s="46"/>
      <c r="D911" s="10"/>
      <c r="E911" s="10"/>
      <c r="F911" s="10"/>
    </row>
    <row r="912" spans="1:6" x14ac:dyDescent="0.25">
      <c r="A912" s="46"/>
      <c r="C912" s="46"/>
      <c r="D912" s="10"/>
      <c r="E912" s="10"/>
      <c r="F912" s="10"/>
    </row>
    <row r="913" spans="1:6" x14ac:dyDescent="0.25">
      <c r="A913" s="46"/>
      <c r="C913" s="46"/>
      <c r="D913" s="10"/>
      <c r="E913" s="10"/>
      <c r="F913" s="10"/>
    </row>
    <row r="914" spans="1:6" x14ac:dyDescent="0.25">
      <c r="A914" s="46"/>
      <c r="C914" s="46"/>
      <c r="D914" s="10"/>
      <c r="E914" s="10"/>
      <c r="F914" s="10"/>
    </row>
    <row r="915" spans="1:6" x14ac:dyDescent="0.25">
      <c r="A915" s="46"/>
      <c r="C915" s="46"/>
      <c r="D915" s="10"/>
      <c r="E915" s="10"/>
      <c r="F915" s="10"/>
    </row>
    <row r="916" spans="1:6" x14ac:dyDescent="0.25">
      <c r="A916" s="46"/>
      <c r="C916" s="46"/>
      <c r="D916" s="10"/>
      <c r="E916" s="10"/>
      <c r="F916" s="10"/>
    </row>
    <row r="917" spans="1:6" x14ac:dyDescent="0.25">
      <c r="A917" s="46"/>
      <c r="C917" s="46"/>
      <c r="D917" s="10"/>
      <c r="E917" s="10"/>
      <c r="F917" s="10"/>
    </row>
    <row r="918" spans="1:6" x14ac:dyDescent="0.25">
      <c r="A918" s="46"/>
      <c r="C918" s="46"/>
      <c r="D918" s="10"/>
      <c r="E918" s="10"/>
      <c r="F918" s="10"/>
    </row>
    <row r="919" spans="1:6" x14ac:dyDescent="0.25">
      <c r="A919" s="46"/>
      <c r="C919" s="46"/>
      <c r="D919" s="10"/>
      <c r="E919" s="10"/>
      <c r="F919" s="10"/>
    </row>
    <row r="920" spans="1:6" x14ac:dyDescent="0.25">
      <c r="A920" s="46"/>
      <c r="C920" s="46"/>
      <c r="D920" s="10"/>
      <c r="E920" s="10"/>
      <c r="F920" s="10"/>
    </row>
    <row r="921" spans="1:6" x14ac:dyDescent="0.25">
      <c r="A921" s="46"/>
      <c r="C921" s="46"/>
      <c r="D921" s="10"/>
      <c r="E921" s="10"/>
      <c r="F921" s="10"/>
    </row>
    <row r="922" spans="1:6" x14ac:dyDescent="0.25">
      <c r="A922" s="46"/>
      <c r="C922" s="46"/>
      <c r="D922" s="10"/>
      <c r="E922" s="10"/>
      <c r="F922" s="10"/>
    </row>
    <row r="923" spans="1:6" x14ac:dyDescent="0.25">
      <c r="A923" s="46"/>
      <c r="C923" s="46"/>
      <c r="D923" s="10"/>
      <c r="E923" s="10"/>
      <c r="F923" s="10"/>
    </row>
    <row r="924" spans="1:6" x14ac:dyDescent="0.25">
      <c r="A924" s="46"/>
      <c r="C924" s="46"/>
      <c r="D924" s="10"/>
      <c r="E924" s="10"/>
      <c r="F924" s="10"/>
    </row>
    <row r="925" spans="1:6" x14ac:dyDescent="0.25">
      <c r="A925" s="46"/>
      <c r="C925" s="46"/>
      <c r="D925" s="10"/>
      <c r="E925" s="10"/>
      <c r="F925" s="10"/>
    </row>
    <row r="926" spans="1:6" x14ac:dyDescent="0.25">
      <c r="A926" s="46"/>
      <c r="C926" s="46"/>
      <c r="D926" s="10"/>
      <c r="E926" s="10"/>
      <c r="F926" s="10"/>
    </row>
    <row r="927" spans="1:6" x14ac:dyDescent="0.25">
      <c r="A927" s="46"/>
      <c r="C927" s="46"/>
      <c r="D927" s="10"/>
      <c r="E927" s="10"/>
      <c r="F927" s="10"/>
    </row>
    <row r="928" spans="1:6" x14ac:dyDescent="0.25">
      <c r="A928" s="46"/>
      <c r="C928" s="46"/>
      <c r="D928" s="10"/>
      <c r="E928" s="10"/>
      <c r="F928" s="10"/>
    </row>
    <row r="929" spans="1:6" x14ac:dyDescent="0.25">
      <c r="A929" s="46"/>
      <c r="C929" s="46"/>
      <c r="D929" s="10"/>
      <c r="E929" s="10"/>
      <c r="F929" s="10"/>
    </row>
    <row r="930" spans="1:6" x14ac:dyDescent="0.25">
      <c r="A930" s="46"/>
      <c r="C930" s="46"/>
      <c r="D930" s="10"/>
      <c r="E930" s="10"/>
      <c r="F930" s="10"/>
    </row>
    <row r="931" spans="1:6" x14ac:dyDescent="0.25">
      <c r="A931" s="46"/>
      <c r="C931" s="46"/>
      <c r="D931" s="10"/>
      <c r="E931" s="10"/>
      <c r="F931" s="10"/>
    </row>
    <row r="932" spans="1:6" x14ac:dyDescent="0.25">
      <c r="A932" s="46"/>
      <c r="C932" s="46"/>
      <c r="D932" s="10"/>
      <c r="E932" s="10"/>
      <c r="F932" s="10"/>
    </row>
    <row r="933" spans="1:6" x14ac:dyDescent="0.25">
      <c r="A933" s="46"/>
      <c r="C933" s="46"/>
      <c r="D933" s="10"/>
      <c r="E933" s="10"/>
      <c r="F933" s="10"/>
    </row>
    <row r="934" spans="1:6" x14ac:dyDescent="0.25">
      <c r="A934" s="46"/>
      <c r="C934" s="46"/>
      <c r="D934" s="10"/>
      <c r="E934" s="10"/>
      <c r="F934" s="10"/>
    </row>
    <row r="935" spans="1:6" x14ac:dyDescent="0.25">
      <c r="A935" s="46"/>
      <c r="C935" s="46"/>
      <c r="D935" s="10"/>
      <c r="E935" s="10"/>
      <c r="F935" s="10"/>
    </row>
    <row r="936" spans="1:6" x14ac:dyDescent="0.25">
      <c r="A936" s="46"/>
      <c r="C936" s="46"/>
      <c r="D936" s="10"/>
      <c r="E936" s="10"/>
      <c r="F936" s="10"/>
    </row>
    <row r="937" spans="1:6" x14ac:dyDescent="0.25">
      <c r="A937" s="46"/>
      <c r="C937" s="46"/>
      <c r="D937" s="10"/>
      <c r="E937" s="10"/>
      <c r="F937" s="10"/>
    </row>
    <row r="938" spans="1:6" x14ac:dyDescent="0.25">
      <c r="A938" s="46"/>
      <c r="C938" s="46"/>
      <c r="D938" s="10"/>
      <c r="E938" s="10"/>
      <c r="F938" s="10"/>
    </row>
    <row r="939" spans="1:6" x14ac:dyDescent="0.25">
      <c r="A939" s="46"/>
      <c r="C939" s="46"/>
      <c r="D939" s="10"/>
      <c r="E939" s="10"/>
      <c r="F939" s="10"/>
    </row>
    <row r="940" spans="1:6" x14ac:dyDescent="0.25">
      <c r="A940" s="46"/>
      <c r="C940" s="46"/>
      <c r="D940" s="10"/>
      <c r="E940" s="10"/>
      <c r="F940" s="10"/>
    </row>
    <row r="941" spans="1:6" x14ac:dyDescent="0.25">
      <c r="A941" s="46"/>
      <c r="C941" s="46"/>
      <c r="D941" s="10"/>
      <c r="E941" s="10"/>
      <c r="F941" s="10"/>
    </row>
    <row r="942" spans="1:6" x14ac:dyDescent="0.25">
      <c r="A942" s="46"/>
      <c r="C942" s="46"/>
      <c r="D942" s="10"/>
      <c r="E942" s="10"/>
      <c r="F942" s="10"/>
    </row>
    <row r="943" spans="1:6" x14ac:dyDescent="0.25">
      <c r="A943" s="46"/>
      <c r="C943" s="46"/>
      <c r="D943" s="10"/>
      <c r="E943" s="10"/>
      <c r="F943" s="10"/>
    </row>
    <row r="944" spans="1:6" x14ac:dyDescent="0.25">
      <c r="A944" s="46"/>
      <c r="C944" s="46"/>
      <c r="D944" s="10"/>
      <c r="E944" s="10"/>
      <c r="F944" s="10"/>
    </row>
    <row r="945" spans="1:6" x14ac:dyDescent="0.25">
      <c r="A945" s="46"/>
      <c r="C945" s="46"/>
      <c r="D945" s="10"/>
      <c r="E945" s="10"/>
      <c r="F945" s="10"/>
    </row>
    <row r="946" spans="1:6" x14ac:dyDescent="0.25">
      <c r="A946" s="46"/>
      <c r="C946" s="46"/>
      <c r="D946" s="10"/>
      <c r="E946" s="10"/>
      <c r="F946" s="10"/>
    </row>
    <row r="947" spans="1:6" x14ac:dyDescent="0.25">
      <c r="A947" s="46"/>
      <c r="C947" s="46"/>
      <c r="D947" s="10"/>
      <c r="E947" s="10"/>
      <c r="F947" s="10"/>
    </row>
    <row r="948" spans="1:6" x14ac:dyDescent="0.25">
      <c r="A948" s="46"/>
      <c r="C948" s="46"/>
      <c r="D948" s="10"/>
      <c r="E948" s="10"/>
      <c r="F948" s="10"/>
    </row>
    <row r="949" spans="1:6" x14ac:dyDescent="0.25">
      <c r="A949" s="46"/>
      <c r="C949" s="46"/>
      <c r="D949" s="10"/>
      <c r="E949" s="10"/>
      <c r="F949" s="10"/>
    </row>
    <row r="950" spans="1:6" x14ac:dyDescent="0.25">
      <c r="A950" s="46"/>
      <c r="C950" s="46"/>
      <c r="D950" s="10"/>
      <c r="E950" s="10"/>
      <c r="F950" s="10"/>
    </row>
    <row r="951" spans="1:6" x14ac:dyDescent="0.25">
      <c r="A951" s="46"/>
      <c r="C951" s="46"/>
      <c r="D951" s="10"/>
      <c r="E951" s="10"/>
      <c r="F951" s="10"/>
    </row>
    <row r="952" spans="1:6" x14ac:dyDescent="0.25">
      <c r="A952" s="46"/>
      <c r="C952" s="46"/>
      <c r="D952" s="10"/>
      <c r="E952" s="10"/>
      <c r="F952" s="10"/>
    </row>
    <row r="953" spans="1:6" x14ac:dyDescent="0.25">
      <c r="A953" s="46"/>
      <c r="C953" s="46"/>
      <c r="D953" s="10"/>
      <c r="E953" s="10"/>
      <c r="F953" s="10"/>
    </row>
    <row r="954" spans="1:6" x14ac:dyDescent="0.25">
      <c r="A954" s="46"/>
      <c r="C954" s="46"/>
      <c r="D954" s="10"/>
      <c r="E954" s="10"/>
      <c r="F954" s="10"/>
    </row>
    <row r="955" spans="1:6" x14ac:dyDescent="0.25">
      <c r="A955" s="46"/>
      <c r="C955" s="46"/>
      <c r="D955" s="10"/>
      <c r="E955" s="10"/>
      <c r="F955" s="10"/>
    </row>
    <row r="956" spans="1:6" x14ac:dyDescent="0.25">
      <c r="A956" s="46"/>
      <c r="C956" s="46"/>
      <c r="D956" s="10"/>
      <c r="E956" s="10"/>
      <c r="F956" s="10"/>
    </row>
    <row r="957" spans="1:6" x14ac:dyDescent="0.25">
      <c r="A957" s="46"/>
      <c r="C957" s="46"/>
      <c r="D957" s="10"/>
      <c r="E957" s="10"/>
      <c r="F957" s="10"/>
    </row>
    <row r="958" spans="1:6" x14ac:dyDescent="0.25">
      <c r="A958" s="46"/>
      <c r="C958" s="46"/>
      <c r="D958" s="10"/>
      <c r="E958" s="10"/>
      <c r="F958" s="10"/>
    </row>
    <row r="959" spans="1:6" x14ac:dyDescent="0.25">
      <c r="A959" s="46"/>
      <c r="C959" s="46"/>
      <c r="D959" s="10"/>
      <c r="E959" s="10"/>
      <c r="F959" s="10"/>
    </row>
    <row r="960" spans="1:6" x14ac:dyDescent="0.25">
      <c r="A960" s="46"/>
      <c r="C960" s="46"/>
      <c r="D960" s="10"/>
      <c r="E960" s="10"/>
      <c r="F960" s="10"/>
    </row>
    <row r="961" spans="1:6" x14ac:dyDescent="0.25">
      <c r="A961" s="46"/>
      <c r="C961" s="46"/>
      <c r="D961" s="10"/>
      <c r="E961" s="10"/>
      <c r="F961" s="10"/>
    </row>
    <row r="962" spans="1:6" x14ac:dyDescent="0.25">
      <c r="A962" s="46"/>
      <c r="C962" s="46"/>
      <c r="D962" s="10"/>
      <c r="E962" s="10"/>
      <c r="F962" s="10"/>
    </row>
    <row r="963" spans="1:6" x14ac:dyDescent="0.25">
      <c r="A963" s="46"/>
      <c r="C963" s="46"/>
      <c r="D963" s="10"/>
      <c r="E963" s="10"/>
      <c r="F963" s="10"/>
    </row>
    <row r="964" spans="1:6" x14ac:dyDescent="0.25">
      <c r="A964" s="46"/>
      <c r="C964" s="46"/>
      <c r="D964" s="10"/>
      <c r="E964" s="10"/>
      <c r="F964" s="10"/>
    </row>
    <row r="965" spans="1:6" x14ac:dyDescent="0.25">
      <c r="A965" s="46"/>
      <c r="C965" s="46"/>
      <c r="D965" s="10"/>
      <c r="E965" s="10"/>
      <c r="F965" s="10"/>
    </row>
    <row r="966" spans="1:6" x14ac:dyDescent="0.25">
      <c r="A966" s="46"/>
      <c r="C966" s="46"/>
      <c r="D966" s="10"/>
      <c r="E966" s="10"/>
      <c r="F966" s="10"/>
    </row>
    <row r="967" spans="1:6" x14ac:dyDescent="0.25">
      <c r="A967" s="46"/>
      <c r="C967" s="46"/>
      <c r="D967" s="10"/>
      <c r="E967" s="10"/>
      <c r="F967" s="10"/>
    </row>
    <row r="968" spans="1:6" x14ac:dyDescent="0.25">
      <c r="A968" s="46"/>
      <c r="C968" s="46"/>
      <c r="D968" s="10"/>
      <c r="E968" s="10"/>
      <c r="F968" s="10"/>
    </row>
    <row r="969" spans="1:6" x14ac:dyDescent="0.25">
      <c r="A969" s="46"/>
      <c r="C969" s="46"/>
      <c r="D969" s="10"/>
      <c r="E969" s="10"/>
      <c r="F969" s="10"/>
    </row>
    <row r="970" spans="1:6" x14ac:dyDescent="0.25">
      <c r="A970" s="46"/>
      <c r="C970" s="46"/>
      <c r="D970" s="10"/>
      <c r="E970" s="10"/>
      <c r="F970" s="10"/>
    </row>
    <row r="971" spans="1:6" x14ac:dyDescent="0.25">
      <c r="A971" s="46"/>
      <c r="C971" s="46"/>
      <c r="D971" s="10"/>
      <c r="E971" s="10"/>
      <c r="F971" s="10"/>
    </row>
    <row r="972" spans="1:6" x14ac:dyDescent="0.25">
      <c r="A972" s="46"/>
      <c r="C972" s="46"/>
      <c r="D972" s="10"/>
      <c r="E972" s="10"/>
      <c r="F972" s="10"/>
    </row>
    <row r="973" spans="1:6" x14ac:dyDescent="0.25">
      <c r="A973" s="46"/>
      <c r="C973" s="46"/>
      <c r="D973" s="10"/>
      <c r="E973" s="10"/>
      <c r="F973" s="10"/>
    </row>
    <row r="974" spans="1:6" x14ac:dyDescent="0.25">
      <c r="A974" s="46"/>
      <c r="C974" s="46"/>
      <c r="D974" s="10"/>
      <c r="E974" s="10"/>
      <c r="F974" s="10"/>
    </row>
    <row r="975" spans="1:6" x14ac:dyDescent="0.25">
      <c r="A975" s="46"/>
      <c r="C975" s="46"/>
      <c r="D975" s="10"/>
      <c r="E975" s="10"/>
      <c r="F975" s="10"/>
    </row>
    <row r="976" spans="1:6" x14ac:dyDescent="0.25">
      <c r="A976" s="46"/>
      <c r="C976" s="46"/>
      <c r="D976" s="10"/>
      <c r="E976" s="10"/>
      <c r="F976" s="10"/>
    </row>
    <row r="977" spans="1:6" x14ac:dyDescent="0.25">
      <c r="A977" s="46"/>
      <c r="C977" s="46"/>
      <c r="D977" s="10"/>
      <c r="E977" s="10"/>
      <c r="F977" s="10"/>
    </row>
    <row r="978" spans="1:6" x14ac:dyDescent="0.25">
      <c r="A978" s="46"/>
      <c r="C978" s="46"/>
      <c r="D978" s="10"/>
      <c r="E978" s="10"/>
      <c r="F978" s="10"/>
    </row>
    <row r="979" spans="1:6" x14ac:dyDescent="0.25">
      <c r="A979" s="46"/>
      <c r="C979" s="46"/>
      <c r="D979" s="10"/>
      <c r="E979" s="10"/>
      <c r="F979" s="10"/>
    </row>
    <row r="980" spans="1:6" x14ac:dyDescent="0.25">
      <c r="A980" s="46"/>
      <c r="C980" s="46"/>
      <c r="D980" s="10"/>
      <c r="E980" s="10"/>
      <c r="F980" s="10"/>
    </row>
    <row r="981" spans="1:6" x14ac:dyDescent="0.25">
      <c r="A981" s="46"/>
      <c r="C981" s="46"/>
      <c r="D981" s="10"/>
      <c r="E981" s="10"/>
      <c r="F981" s="10"/>
    </row>
    <row r="982" spans="1:6" x14ac:dyDescent="0.25">
      <c r="A982" s="46"/>
      <c r="C982" s="46"/>
      <c r="D982" s="10"/>
      <c r="E982" s="10"/>
      <c r="F982" s="10"/>
    </row>
    <row r="983" spans="1:6" x14ac:dyDescent="0.25">
      <c r="A983" s="46"/>
      <c r="C983" s="46"/>
      <c r="D983" s="10"/>
      <c r="E983" s="10"/>
      <c r="F983" s="10"/>
    </row>
    <row r="984" spans="1:6" x14ac:dyDescent="0.25">
      <c r="A984" s="46"/>
      <c r="C984" s="46"/>
      <c r="D984" s="10"/>
      <c r="E984" s="10"/>
      <c r="F984" s="10"/>
    </row>
    <row r="985" spans="1:6" x14ac:dyDescent="0.25">
      <c r="A985" s="46"/>
      <c r="C985" s="46"/>
      <c r="D985" s="10"/>
      <c r="E985" s="10"/>
      <c r="F985" s="10"/>
    </row>
    <row r="986" spans="1:6" x14ac:dyDescent="0.25">
      <c r="A986" s="46"/>
      <c r="C986" s="46"/>
      <c r="D986" s="10"/>
      <c r="E986" s="10"/>
      <c r="F986" s="10"/>
    </row>
    <row r="987" spans="1:6" x14ac:dyDescent="0.25">
      <c r="A987" s="46"/>
      <c r="C987" s="46"/>
      <c r="D987" s="10"/>
      <c r="E987" s="10"/>
      <c r="F987" s="10"/>
    </row>
    <row r="988" spans="1:6" x14ac:dyDescent="0.25">
      <c r="A988" s="46"/>
      <c r="C988" s="46"/>
      <c r="D988" s="10"/>
      <c r="E988" s="10"/>
      <c r="F988" s="10"/>
    </row>
    <row r="989" spans="1:6" x14ac:dyDescent="0.25">
      <c r="A989" s="46"/>
      <c r="C989" s="46"/>
      <c r="D989" s="10"/>
      <c r="E989" s="10"/>
      <c r="F989" s="10"/>
    </row>
    <row r="990" spans="1:6" x14ac:dyDescent="0.25">
      <c r="A990" s="46"/>
      <c r="C990" s="46"/>
      <c r="D990" s="10"/>
      <c r="E990" s="10"/>
      <c r="F990" s="10"/>
    </row>
    <row r="991" spans="1:6" x14ac:dyDescent="0.25">
      <c r="A991" s="46"/>
      <c r="C991" s="46"/>
      <c r="D991" s="10"/>
      <c r="E991" s="10"/>
      <c r="F991" s="10"/>
    </row>
    <row r="992" spans="1:6" x14ac:dyDescent="0.25">
      <c r="A992" s="46"/>
      <c r="C992" s="46"/>
      <c r="D992" s="10"/>
      <c r="E992" s="10"/>
      <c r="F992" s="10"/>
    </row>
    <row r="993" spans="1:6" x14ac:dyDescent="0.25">
      <c r="A993" s="46"/>
      <c r="C993" s="46"/>
      <c r="D993" s="10"/>
      <c r="E993" s="10"/>
      <c r="F993" s="10"/>
    </row>
    <row r="994" spans="1:6" x14ac:dyDescent="0.25">
      <c r="A994" s="46"/>
      <c r="C994" s="46"/>
      <c r="D994" s="10"/>
      <c r="E994" s="10"/>
      <c r="F994" s="10"/>
    </row>
    <row r="995" spans="1:6" x14ac:dyDescent="0.25">
      <c r="A995" s="46"/>
      <c r="C995" s="46"/>
      <c r="D995" s="10"/>
      <c r="E995" s="10"/>
      <c r="F995" s="10"/>
    </row>
    <row r="996" spans="1:6" x14ac:dyDescent="0.25">
      <c r="A996" s="46"/>
      <c r="C996" s="46"/>
      <c r="D996" s="10"/>
      <c r="E996" s="10"/>
      <c r="F996" s="10"/>
    </row>
    <row r="997" spans="1:6" x14ac:dyDescent="0.25">
      <c r="A997" s="46"/>
      <c r="C997" s="46"/>
      <c r="D997" s="10"/>
      <c r="E997" s="10"/>
      <c r="F997" s="10"/>
    </row>
    <row r="998" spans="1:6" x14ac:dyDescent="0.25">
      <c r="A998" s="46"/>
      <c r="C998" s="46"/>
      <c r="D998" s="10"/>
      <c r="E998" s="10"/>
      <c r="F998" s="10"/>
    </row>
    <row r="999" spans="1:6" x14ac:dyDescent="0.25">
      <c r="A999" s="46"/>
      <c r="C999" s="46"/>
      <c r="D999" s="10"/>
      <c r="E999" s="10"/>
      <c r="F999" s="10"/>
    </row>
    <row r="1000" spans="1:6" x14ac:dyDescent="0.25">
      <c r="A1000" s="46"/>
      <c r="C1000" s="46"/>
      <c r="D1000" s="10"/>
      <c r="E1000" s="10"/>
      <c r="F1000" s="10"/>
    </row>
    <row r="1001" spans="1:6" x14ac:dyDescent="0.25">
      <c r="A1001" s="46"/>
      <c r="C1001" s="46"/>
      <c r="D1001" s="10"/>
      <c r="E1001" s="10"/>
      <c r="F1001" s="10"/>
    </row>
    <row r="1002" spans="1:6" x14ac:dyDescent="0.25">
      <c r="A1002" s="46"/>
      <c r="C1002" s="46"/>
      <c r="D1002" s="10"/>
      <c r="E1002" s="10"/>
      <c r="F1002" s="10"/>
    </row>
    <row r="1003" spans="1:6" x14ac:dyDescent="0.25">
      <c r="A1003" s="46"/>
      <c r="C1003" s="46"/>
      <c r="D1003" s="10"/>
      <c r="E1003" s="10"/>
      <c r="F1003" s="10"/>
    </row>
    <row r="1004" spans="1:6" x14ac:dyDescent="0.25">
      <c r="A1004" s="46"/>
      <c r="C1004" s="46"/>
      <c r="D1004" s="10"/>
      <c r="E1004" s="10"/>
      <c r="F1004" s="10"/>
    </row>
    <row r="1005" spans="1:6" x14ac:dyDescent="0.25">
      <c r="A1005" s="46"/>
      <c r="C1005" s="46"/>
      <c r="D1005" s="10"/>
      <c r="E1005" s="10"/>
      <c r="F1005" s="10"/>
    </row>
    <row r="1006" spans="1:6" x14ac:dyDescent="0.25">
      <c r="A1006" s="46"/>
      <c r="C1006" s="46"/>
      <c r="D1006" s="10"/>
      <c r="E1006" s="10"/>
      <c r="F1006" s="10"/>
    </row>
    <row r="1007" spans="1:6" x14ac:dyDescent="0.25">
      <c r="A1007" s="46"/>
      <c r="C1007" s="46"/>
      <c r="D1007" s="10"/>
      <c r="E1007" s="10"/>
      <c r="F1007" s="10"/>
    </row>
    <row r="1008" spans="1:6" x14ac:dyDescent="0.25">
      <c r="A1008" s="46"/>
      <c r="C1008" s="46"/>
      <c r="D1008" s="10"/>
      <c r="E1008" s="10"/>
      <c r="F1008" s="10"/>
    </row>
    <row r="1009" spans="1:6" x14ac:dyDescent="0.25">
      <c r="A1009" s="46"/>
      <c r="C1009" s="46"/>
      <c r="D1009" s="10"/>
      <c r="E1009" s="10"/>
      <c r="F1009" s="10"/>
    </row>
    <row r="1010" spans="1:6" x14ac:dyDescent="0.25">
      <c r="A1010" s="46"/>
      <c r="C1010" s="46"/>
      <c r="D1010" s="10"/>
      <c r="E1010" s="10"/>
      <c r="F1010" s="10"/>
    </row>
    <row r="1011" spans="1:6" x14ac:dyDescent="0.25">
      <c r="A1011" s="46"/>
      <c r="C1011" s="46"/>
      <c r="D1011" s="10"/>
      <c r="E1011" s="10"/>
      <c r="F1011" s="10"/>
    </row>
    <row r="1012" spans="1:6" x14ac:dyDescent="0.25">
      <c r="A1012" s="46"/>
      <c r="C1012" s="46"/>
      <c r="D1012" s="10"/>
      <c r="E1012" s="10"/>
      <c r="F1012" s="10"/>
    </row>
    <row r="1013" spans="1:6" x14ac:dyDescent="0.25">
      <c r="A1013" s="46"/>
      <c r="C1013" s="46"/>
      <c r="D1013" s="10"/>
      <c r="E1013" s="10"/>
      <c r="F1013" s="10"/>
    </row>
    <row r="1014" spans="1:6" x14ac:dyDescent="0.25">
      <c r="A1014" s="46"/>
      <c r="C1014" s="46"/>
      <c r="D1014" s="10"/>
      <c r="E1014" s="10"/>
      <c r="F1014" s="10"/>
    </row>
    <row r="1015" spans="1:6" x14ac:dyDescent="0.25">
      <c r="A1015" s="46"/>
      <c r="C1015" s="46"/>
      <c r="D1015" s="10"/>
      <c r="E1015" s="10"/>
      <c r="F1015" s="10"/>
    </row>
    <row r="1016" spans="1:6" x14ac:dyDescent="0.25">
      <c r="A1016" s="46"/>
      <c r="C1016" s="46"/>
      <c r="D1016" s="10"/>
      <c r="E1016" s="10"/>
      <c r="F1016" s="10"/>
    </row>
    <row r="1017" spans="1:6" x14ac:dyDescent="0.25">
      <c r="A1017" s="46"/>
      <c r="C1017" s="46"/>
      <c r="D1017" s="10"/>
      <c r="E1017" s="10"/>
      <c r="F1017" s="10"/>
    </row>
    <row r="1018" spans="1:6" x14ac:dyDescent="0.25">
      <c r="A1018" s="46"/>
      <c r="C1018" s="46"/>
      <c r="D1018" s="10"/>
      <c r="E1018" s="10"/>
      <c r="F1018" s="10"/>
    </row>
    <row r="1019" spans="1:6" x14ac:dyDescent="0.25">
      <c r="A1019" s="46"/>
      <c r="C1019" s="46"/>
      <c r="D1019" s="10"/>
      <c r="E1019" s="10"/>
      <c r="F1019" s="10"/>
    </row>
    <row r="1020" spans="1:6" x14ac:dyDescent="0.25">
      <c r="A1020" s="46"/>
      <c r="C1020" s="46"/>
      <c r="D1020" s="10"/>
      <c r="E1020" s="10"/>
      <c r="F1020" s="10"/>
    </row>
    <row r="1021" spans="1:6" x14ac:dyDescent="0.25">
      <c r="A1021" s="46"/>
      <c r="C1021" s="46"/>
      <c r="D1021" s="10"/>
      <c r="E1021" s="10"/>
      <c r="F1021" s="10"/>
    </row>
    <row r="1022" spans="1:6" x14ac:dyDescent="0.25">
      <c r="A1022" s="46"/>
      <c r="C1022" s="46"/>
      <c r="D1022" s="10"/>
      <c r="E1022" s="10"/>
      <c r="F1022" s="10"/>
    </row>
    <row r="1023" spans="1:6" x14ac:dyDescent="0.25">
      <c r="A1023" s="46"/>
      <c r="C1023" s="46"/>
      <c r="D1023" s="10"/>
      <c r="E1023" s="10"/>
      <c r="F1023" s="10"/>
    </row>
    <row r="1024" spans="1:6" x14ac:dyDescent="0.25">
      <c r="A1024" s="46"/>
      <c r="C1024" s="46"/>
      <c r="D1024" s="10"/>
      <c r="E1024" s="10"/>
      <c r="F1024" s="10"/>
    </row>
    <row r="1025" spans="1:6" x14ac:dyDescent="0.25">
      <c r="A1025" s="46"/>
      <c r="C1025" s="46"/>
      <c r="D1025" s="10"/>
      <c r="E1025" s="10"/>
      <c r="F1025" s="10"/>
    </row>
    <row r="1026" spans="1:6" x14ac:dyDescent="0.25">
      <c r="A1026" s="46"/>
      <c r="C1026" s="46"/>
      <c r="D1026" s="10"/>
      <c r="E1026" s="10"/>
      <c r="F1026" s="10"/>
    </row>
    <row r="1027" spans="1:6" x14ac:dyDescent="0.25">
      <c r="A1027" s="46"/>
      <c r="C1027" s="46"/>
      <c r="D1027" s="10"/>
      <c r="E1027" s="10"/>
      <c r="F1027" s="10"/>
    </row>
    <row r="1028" spans="1:6" x14ac:dyDescent="0.25">
      <c r="A1028" s="46"/>
      <c r="C1028" s="46"/>
      <c r="D1028" s="10"/>
      <c r="E1028" s="10"/>
      <c r="F1028" s="10"/>
    </row>
    <row r="1029" spans="1:6" x14ac:dyDescent="0.25">
      <c r="A1029" s="46"/>
      <c r="C1029" s="46"/>
      <c r="D1029" s="10"/>
      <c r="E1029" s="10"/>
      <c r="F1029" s="10"/>
    </row>
    <row r="1030" spans="1:6" x14ac:dyDescent="0.25">
      <c r="A1030" s="46"/>
      <c r="C1030" s="46"/>
      <c r="D1030" s="10"/>
      <c r="E1030" s="10"/>
      <c r="F1030" s="10"/>
    </row>
    <row r="1031" spans="1:6" x14ac:dyDescent="0.25">
      <c r="A1031" s="46"/>
      <c r="C1031" s="46"/>
      <c r="D1031" s="10"/>
      <c r="E1031" s="10"/>
      <c r="F1031" s="10"/>
    </row>
    <row r="1032" spans="1:6" x14ac:dyDescent="0.25">
      <c r="A1032" s="46"/>
      <c r="C1032" s="46"/>
      <c r="D1032" s="10"/>
      <c r="E1032" s="10"/>
      <c r="F1032" s="10"/>
    </row>
    <row r="1033" spans="1:6" x14ac:dyDescent="0.25">
      <c r="A1033" s="46"/>
      <c r="C1033" s="46"/>
      <c r="D1033" s="10"/>
      <c r="E1033" s="10"/>
      <c r="F1033" s="10"/>
    </row>
    <row r="1034" spans="1:6" x14ac:dyDescent="0.25">
      <c r="A1034" s="46"/>
      <c r="C1034" s="46"/>
      <c r="D1034" s="10"/>
      <c r="E1034" s="10"/>
      <c r="F1034" s="10"/>
    </row>
    <row r="1035" spans="1:6" x14ac:dyDescent="0.25">
      <c r="A1035" s="46"/>
      <c r="C1035" s="46"/>
      <c r="D1035" s="10"/>
      <c r="E1035" s="10"/>
      <c r="F1035" s="10"/>
    </row>
    <row r="1036" spans="1:6" x14ac:dyDescent="0.25">
      <c r="A1036" s="46"/>
      <c r="C1036" s="46"/>
      <c r="D1036" s="10"/>
      <c r="E1036" s="10"/>
      <c r="F1036" s="10"/>
    </row>
    <row r="1037" spans="1:6" x14ac:dyDescent="0.25">
      <c r="A1037" s="46"/>
      <c r="C1037" s="46"/>
      <c r="D1037" s="10"/>
      <c r="E1037" s="10"/>
      <c r="F1037" s="10"/>
    </row>
    <row r="1038" spans="1:6" x14ac:dyDescent="0.25">
      <c r="A1038" s="46"/>
      <c r="C1038" s="46"/>
      <c r="D1038" s="10"/>
      <c r="E1038" s="10"/>
      <c r="F1038" s="10"/>
    </row>
    <row r="1039" spans="1:6" x14ac:dyDescent="0.25">
      <c r="A1039" s="46"/>
      <c r="C1039" s="46"/>
      <c r="D1039" s="10"/>
      <c r="E1039" s="10"/>
      <c r="F1039" s="10"/>
    </row>
    <row r="1040" spans="1:6" x14ac:dyDescent="0.25">
      <c r="A1040" s="46"/>
      <c r="C1040" s="46"/>
      <c r="D1040" s="10"/>
      <c r="E1040" s="10"/>
      <c r="F1040" s="10"/>
    </row>
    <row r="1041" spans="1:6" x14ac:dyDescent="0.25">
      <c r="A1041" s="46"/>
      <c r="C1041" s="46"/>
      <c r="D1041" s="10"/>
      <c r="E1041" s="10"/>
      <c r="F1041" s="10"/>
    </row>
    <row r="1042" spans="1:6" x14ac:dyDescent="0.25">
      <c r="A1042" s="46"/>
      <c r="C1042" s="46"/>
      <c r="D1042" s="10"/>
      <c r="E1042" s="10"/>
      <c r="F1042" s="10"/>
    </row>
    <row r="1043" spans="1:6" x14ac:dyDescent="0.25">
      <c r="A1043" s="46"/>
      <c r="C1043" s="46"/>
      <c r="D1043" s="10"/>
      <c r="E1043" s="10"/>
      <c r="F1043" s="10"/>
    </row>
    <row r="1044" spans="1:6" x14ac:dyDescent="0.25">
      <c r="A1044" s="46"/>
      <c r="C1044" s="46"/>
      <c r="D1044" s="10"/>
      <c r="E1044" s="10"/>
      <c r="F1044" s="10"/>
    </row>
    <row r="1045" spans="1:6" x14ac:dyDescent="0.25">
      <c r="A1045" s="46"/>
      <c r="C1045" s="46"/>
      <c r="D1045" s="10"/>
      <c r="E1045" s="10"/>
      <c r="F1045" s="10"/>
    </row>
    <row r="1046" spans="1:6" x14ac:dyDescent="0.25">
      <c r="A1046" s="46"/>
      <c r="C1046" s="46"/>
      <c r="D1046" s="10"/>
      <c r="E1046" s="10"/>
      <c r="F1046" s="10"/>
    </row>
    <row r="1047" spans="1:6" x14ac:dyDescent="0.25">
      <c r="A1047" s="46"/>
      <c r="C1047" s="46"/>
      <c r="D1047" s="10"/>
      <c r="E1047" s="10"/>
      <c r="F1047" s="10"/>
    </row>
    <row r="1048" spans="1:6" x14ac:dyDescent="0.25">
      <c r="A1048" s="46"/>
      <c r="C1048" s="46"/>
      <c r="D1048" s="10"/>
      <c r="E1048" s="10"/>
      <c r="F1048" s="10"/>
    </row>
    <row r="1049" spans="1:6" x14ac:dyDescent="0.25">
      <c r="A1049" s="46"/>
      <c r="C1049" s="46"/>
      <c r="D1049" s="10"/>
      <c r="E1049" s="10"/>
      <c r="F1049" s="10"/>
    </row>
    <row r="1050" spans="1:6" x14ac:dyDescent="0.25">
      <c r="A1050" s="46"/>
      <c r="C1050" s="46"/>
      <c r="D1050" s="10"/>
      <c r="E1050" s="10"/>
      <c r="F1050" s="10"/>
    </row>
    <row r="1051" spans="1:6" x14ac:dyDescent="0.25">
      <c r="A1051" s="46"/>
      <c r="C1051" s="46"/>
      <c r="D1051" s="10"/>
      <c r="E1051" s="10"/>
      <c r="F1051" s="10"/>
    </row>
    <row r="1052" spans="1:6" x14ac:dyDescent="0.25">
      <c r="A1052" s="46"/>
      <c r="C1052" s="46"/>
      <c r="D1052" s="10"/>
      <c r="E1052" s="10"/>
      <c r="F1052" s="10"/>
    </row>
    <row r="1053" spans="1:6" x14ac:dyDescent="0.25">
      <c r="A1053" s="46"/>
      <c r="C1053" s="46"/>
      <c r="D1053" s="10"/>
      <c r="E1053" s="10"/>
      <c r="F1053" s="10"/>
    </row>
    <row r="1054" spans="1:6" x14ac:dyDescent="0.25">
      <c r="A1054" s="46"/>
      <c r="C1054" s="46"/>
      <c r="D1054" s="10"/>
      <c r="E1054" s="10"/>
      <c r="F1054" s="10"/>
    </row>
    <row r="1055" spans="1:6" x14ac:dyDescent="0.25">
      <c r="A1055" s="46"/>
      <c r="C1055" s="46"/>
      <c r="D1055" s="10"/>
      <c r="E1055" s="10"/>
      <c r="F1055" s="10"/>
    </row>
    <row r="1056" spans="1:6" x14ac:dyDescent="0.25">
      <c r="A1056" s="46"/>
      <c r="C1056" s="46"/>
      <c r="D1056" s="10"/>
      <c r="E1056" s="10"/>
      <c r="F1056" s="10"/>
    </row>
    <row r="1057" spans="1:6" x14ac:dyDescent="0.25">
      <c r="A1057" s="46"/>
      <c r="C1057" s="46"/>
      <c r="D1057" s="10"/>
      <c r="E1057" s="10"/>
      <c r="F1057" s="10"/>
    </row>
    <row r="1058" spans="1:6" x14ac:dyDescent="0.25">
      <c r="A1058" s="46"/>
      <c r="C1058" s="46"/>
      <c r="D1058" s="10"/>
      <c r="E1058" s="10"/>
      <c r="F1058" s="10"/>
    </row>
    <row r="1059" spans="1:6" x14ac:dyDescent="0.25">
      <c r="A1059" s="46"/>
      <c r="C1059" s="46"/>
      <c r="D1059" s="10"/>
      <c r="E1059" s="10"/>
      <c r="F1059" s="10"/>
    </row>
    <row r="1060" spans="1:6" x14ac:dyDescent="0.25">
      <c r="A1060" s="46"/>
      <c r="C1060" s="46"/>
      <c r="D1060" s="10"/>
      <c r="E1060" s="10"/>
      <c r="F1060" s="10"/>
    </row>
    <row r="1061" spans="1:6" x14ac:dyDescent="0.25">
      <c r="A1061" s="46"/>
      <c r="C1061" s="46"/>
      <c r="D1061" s="10"/>
      <c r="E1061" s="10"/>
      <c r="F1061" s="10"/>
    </row>
    <row r="1062" spans="1:6" x14ac:dyDescent="0.25">
      <c r="A1062" s="46"/>
      <c r="C1062" s="46"/>
      <c r="D1062" s="10"/>
      <c r="E1062" s="10"/>
      <c r="F1062" s="10"/>
    </row>
    <row r="1063" spans="1:6" x14ac:dyDescent="0.25">
      <c r="A1063" s="46"/>
      <c r="C1063" s="46"/>
      <c r="D1063" s="10"/>
      <c r="E1063" s="10"/>
      <c r="F1063" s="10"/>
    </row>
    <row r="1064" spans="1:6" x14ac:dyDescent="0.25">
      <c r="A1064" s="46"/>
      <c r="C1064" s="46"/>
      <c r="D1064" s="10"/>
      <c r="E1064" s="10"/>
      <c r="F1064" s="10"/>
    </row>
    <row r="1065" spans="1:6" x14ac:dyDescent="0.25">
      <c r="A1065" s="46"/>
      <c r="C1065" s="46"/>
      <c r="D1065" s="10"/>
      <c r="E1065" s="10"/>
      <c r="F1065" s="10"/>
    </row>
    <row r="1066" spans="1:6" x14ac:dyDescent="0.25">
      <c r="A1066" s="46"/>
      <c r="C1066" s="46"/>
      <c r="D1066" s="10"/>
      <c r="E1066" s="10"/>
      <c r="F1066" s="10"/>
    </row>
    <row r="1067" spans="1:6" x14ac:dyDescent="0.25">
      <c r="A1067" s="46"/>
      <c r="C1067" s="46"/>
      <c r="D1067" s="10"/>
      <c r="E1067" s="10"/>
      <c r="F1067" s="10"/>
    </row>
    <row r="1068" spans="1:6" x14ac:dyDescent="0.25">
      <c r="A1068" s="46"/>
      <c r="C1068" s="46"/>
      <c r="D1068" s="10"/>
      <c r="E1068" s="10"/>
      <c r="F1068" s="10"/>
    </row>
  </sheetData>
  <mergeCells count="14">
    <mergeCell ref="B2:E2"/>
    <mergeCell ref="A259:F259"/>
    <mergeCell ref="A36:F36"/>
    <mergeCell ref="B40:F40"/>
    <mergeCell ref="A76:F76"/>
    <mergeCell ref="A248:F248"/>
    <mergeCell ref="A249:F249"/>
    <mergeCell ref="A250:F250"/>
    <mergeCell ref="A251:F251"/>
    <mergeCell ref="A252:F252"/>
    <mergeCell ref="A253:F253"/>
    <mergeCell ref="A254:F254"/>
    <mergeCell ref="A256:F256"/>
    <mergeCell ref="A255:F255"/>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79"/>
  <sheetViews>
    <sheetView view="pageBreakPreview" zoomScale="120" zoomScaleNormal="100" zoomScaleSheetLayoutView="120" zoomScalePageLayoutView="120" workbookViewId="0"/>
  </sheetViews>
  <sheetFormatPr defaultColWidth="8.85546875" defaultRowHeight="15" x14ac:dyDescent="0.25"/>
  <cols>
    <col min="1" max="1" width="4.85546875" style="12" customWidth="1"/>
    <col min="2" max="2" width="46" style="32" customWidth="1"/>
    <col min="3" max="3" width="5.7109375" style="13" customWidth="1"/>
    <col min="4" max="4" width="10.28515625" style="4" customWidth="1"/>
    <col min="5" max="5" width="10.5703125" style="4" customWidth="1"/>
    <col min="6" max="6" width="11.42578125" style="4" customWidth="1"/>
    <col min="7" max="16384" width="8.85546875" style="32"/>
  </cols>
  <sheetData>
    <row r="1" spans="1:6" ht="8.4499999999999993" customHeight="1" thickBot="1" x14ac:dyDescent="0.3"/>
    <row r="2" spans="1:6" ht="29.25" customHeight="1" thickBot="1" x14ac:dyDescent="0.3">
      <c r="A2" s="303" t="s">
        <v>421</v>
      </c>
      <c r="B2" s="558" t="s">
        <v>1064</v>
      </c>
      <c r="C2" s="558"/>
      <c r="D2" s="558"/>
      <c r="E2" s="558"/>
      <c r="F2" s="312"/>
    </row>
    <row r="3" spans="1:6" ht="8.4499999999999993" customHeight="1" x14ac:dyDescent="0.25">
      <c r="A3" s="33"/>
    </row>
    <row r="4" spans="1:6" x14ac:dyDescent="0.25">
      <c r="A4" s="34"/>
      <c r="B4" s="35" t="s">
        <v>20</v>
      </c>
    </row>
    <row r="5" spans="1:6" ht="8.4499999999999993" customHeight="1" x14ac:dyDescent="0.25">
      <c r="A5" s="34"/>
      <c r="B5" s="36"/>
    </row>
    <row r="6" spans="1:6" x14ac:dyDescent="0.25">
      <c r="A6" s="34"/>
      <c r="B6" s="35" t="s">
        <v>272</v>
      </c>
    </row>
    <row r="7" spans="1:6" x14ac:dyDescent="0.25">
      <c r="A7" s="34"/>
      <c r="B7" s="35" t="s">
        <v>674</v>
      </c>
    </row>
    <row r="8" spans="1:6" x14ac:dyDescent="0.25">
      <c r="A8" s="34"/>
      <c r="B8" s="35"/>
    </row>
    <row r="9" spans="1:6" ht="15.75" x14ac:dyDescent="0.25">
      <c r="A9" s="34"/>
      <c r="B9" s="326" t="s">
        <v>37</v>
      </c>
    </row>
    <row r="10" spans="1:6" x14ac:dyDescent="0.25">
      <c r="A10" s="34"/>
      <c r="B10" s="35"/>
    </row>
    <row r="11" spans="1:6" x14ac:dyDescent="0.25">
      <c r="A11" s="37" t="s">
        <v>5</v>
      </c>
      <c r="B11" s="38" t="s">
        <v>6</v>
      </c>
      <c r="C11" s="39"/>
      <c r="D11" s="5"/>
      <c r="E11" s="5"/>
      <c r="F11" s="40"/>
    </row>
    <row r="12" spans="1:6" s="42" customFormat="1" ht="5.65" customHeight="1" x14ac:dyDescent="0.25">
      <c r="A12" s="17"/>
      <c r="B12" s="41"/>
      <c r="C12" s="18"/>
      <c r="D12" s="6"/>
      <c r="E12" s="6"/>
      <c r="F12" s="6"/>
    </row>
    <row r="13" spans="1:6" x14ac:dyDescent="0.25">
      <c r="A13" s="37" t="s">
        <v>23</v>
      </c>
      <c r="B13" s="38" t="s">
        <v>24</v>
      </c>
      <c r="C13" s="39"/>
      <c r="D13" s="5"/>
      <c r="E13" s="5"/>
      <c r="F13" s="40"/>
    </row>
    <row r="14" spans="1:6" s="42" customFormat="1" ht="5.65" customHeight="1" x14ac:dyDescent="0.25">
      <c r="A14" s="17"/>
      <c r="B14" s="41"/>
      <c r="C14" s="18"/>
      <c r="D14" s="6"/>
      <c r="E14" s="6"/>
      <c r="F14" s="6"/>
    </row>
    <row r="15" spans="1:6" x14ac:dyDescent="0.25">
      <c r="A15" s="37" t="s">
        <v>30</v>
      </c>
      <c r="B15" s="38" t="s">
        <v>432</v>
      </c>
      <c r="C15" s="39"/>
      <c r="D15" s="5"/>
      <c r="E15" s="5"/>
      <c r="F15" s="40"/>
    </row>
    <row r="16" spans="1:6" s="42" customFormat="1" ht="5.65" customHeight="1" x14ac:dyDescent="0.25">
      <c r="A16" s="17"/>
      <c r="B16" s="41"/>
      <c r="C16" s="18"/>
      <c r="D16" s="6"/>
      <c r="E16" s="6"/>
      <c r="F16" s="6"/>
    </row>
    <row r="17" spans="1:6" x14ac:dyDescent="0.25">
      <c r="A17" s="37" t="s">
        <v>31</v>
      </c>
      <c r="B17" s="38" t="s">
        <v>38</v>
      </c>
      <c r="C17" s="39"/>
      <c r="D17" s="5"/>
      <c r="E17" s="5"/>
      <c r="F17" s="40"/>
    </row>
    <row r="18" spans="1:6" s="42" customFormat="1" ht="5.65" customHeight="1" x14ac:dyDescent="0.25">
      <c r="A18" s="17"/>
      <c r="B18" s="41"/>
      <c r="C18" s="18"/>
      <c r="D18" s="6"/>
      <c r="E18" s="6"/>
      <c r="F18" s="6"/>
    </row>
    <row r="19" spans="1:6" x14ac:dyDescent="0.25">
      <c r="A19" s="37" t="s">
        <v>32</v>
      </c>
      <c r="B19" s="38" t="s">
        <v>47</v>
      </c>
      <c r="C19" s="39"/>
      <c r="D19" s="5"/>
      <c r="E19" s="5"/>
      <c r="F19" s="40"/>
    </row>
    <row r="20" spans="1:6" s="42" customFormat="1" ht="5.65" customHeight="1" x14ac:dyDescent="0.25">
      <c r="A20" s="17"/>
      <c r="B20" s="41"/>
      <c r="C20" s="18"/>
      <c r="D20" s="6"/>
      <c r="E20" s="6"/>
      <c r="F20" s="6"/>
    </row>
    <row r="21" spans="1:6" x14ac:dyDescent="0.25">
      <c r="A21" s="37" t="s">
        <v>34</v>
      </c>
      <c r="B21" s="38" t="s">
        <v>52</v>
      </c>
      <c r="C21" s="39"/>
      <c r="D21" s="5"/>
      <c r="E21" s="5"/>
      <c r="F21" s="40"/>
    </row>
    <row r="22" spans="1:6" s="42" customFormat="1" ht="5.65" customHeight="1" x14ac:dyDescent="0.25">
      <c r="A22" s="17"/>
      <c r="B22" s="41"/>
      <c r="C22" s="18"/>
      <c r="D22" s="6"/>
      <c r="E22" s="6"/>
      <c r="F22" s="6"/>
    </row>
    <row r="23" spans="1:6" x14ac:dyDescent="0.25">
      <c r="A23" s="37" t="s">
        <v>48</v>
      </c>
      <c r="B23" s="38" t="s">
        <v>54</v>
      </c>
      <c r="C23" s="39"/>
      <c r="D23" s="5"/>
      <c r="E23" s="5"/>
      <c r="F23" s="40"/>
    </row>
    <row r="24" spans="1:6" s="42" customFormat="1" ht="5.65" customHeight="1" x14ac:dyDescent="0.25">
      <c r="A24" s="17"/>
      <c r="B24" s="41"/>
      <c r="C24" s="18"/>
      <c r="D24" s="6"/>
      <c r="E24" s="6"/>
      <c r="F24" s="6"/>
    </row>
    <row r="25" spans="1:6" x14ac:dyDescent="0.25">
      <c r="A25" s="37" t="s">
        <v>51</v>
      </c>
      <c r="B25" s="38" t="s">
        <v>58</v>
      </c>
      <c r="C25" s="39"/>
      <c r="D25" s="5"/>
      <c r="E25" s="5"/>
      <c r="F25" s="40"/>
    </row>
    <row r="26" spans="1:6" s="42" customFormat="1" ht="5.65" customHeight="1" x14ac:dyDescent="0.25">
      <c r="A26" s="17"/>
      <c r="B26" s="41"/>
      <c r="C26" s="18"/>
      <c r="D26" s="6"/>
      <c r="E26" s="6"/>
      <c r="F26" s="6"/>
    </row>
    <row r="27" spans="1:6" x14ac:dyDescent="0.25">
      <c r="A27" s="34"/>
    </row>
    <row r="28" spans="1:6" x14ac:dyDescent="0.25">
      <c r="A28" s="153"/>
      <c r="B28" s="212" t="s">
        <v>36</v>
      </c>
      <c r="C28" s="155"/>
      <c r="D28" s="156"/>
      <c r="E28" s="156"/>
      <c r="F28" s="157"/>
    </row>
    <row r="29" spans="1:6" x14ac:dyDescent="0.25">
      <c r="A29" s="34"/>
      <c r="B29" s="213"/>
      <c r="F29" s="43"/>
    </row>
    <row r="30" spans="1:6" x14ac:dyDescent="0.25">
      <c r="A30" s="153"/>
      <c r="B30" s="156" t="s">
        <v>35</v>
      </c>
      <c r="C30" s="155"/>
      <c r="D30" s="156"/>
      <c r="E30" s="156"/>
      <c r="F30" s="159"/>
    </row>
    <row r="31" spans="1:6" x14ac:dyDescent="0.25">
      <c r="A31" s="34"/>
      <c r="F31" s="10"/>
    </row>
    <row r="32" spans="1:6" ht="15.75" thickBot="1" x14ac:dyDescent="0.3">
      <c r="A32" s="313"/>
      <c r="B32" s="314" t="s">
        <v>675</v>
      </c>
      <c r="C32" s="315"/>
      <c r="D32" s="316"/>
      <c r="E32" s="316"/>
      <c r="F32" s="317"/>
    </row>
    <row r="33" spans="1:6" ht="15.75" thickTop="1" x14ac:dyDescent="0.25">
      <c r="A33" s="34"/>
      <c r="F33" s="10"/>
    </row>
    <row r="34" spans="1:6" x14ac:dyDescent="0.25">
      <c r="A34" s="34"/>
    </row>
    <row r="35" spans="1:6" x14ac:dyDescent="0.25">
      <c r="A35" s="34"/>
      <c r="B35" s="36"/>
    </row>
    <row r="36" spans="1:6" s="13" customFormat="1" ht="324.60000000000002" customHeight="1" x14ac:dyDescent="0.25">
      <c r="A36" s="555" t="s">
        <v>33</v>
      </c>
      <c r="B36" s="556"/>
      <c r="C36" s="556"/>
      <c r="D36" s="556"/>
      <c r="E36" s="556"/>
      <c r="F36" s="557"/>
    </row>
    <row r="37" spans="1:6" ht="8.4499999999999993" customHeight="1" x14ac:dyDescent="0.25"/>
    <row r="38" spans="1:6" s="45" customFormat="1" ht="36" x14ac:dyDescent="0.2">
      <c r="A38" s="44" t="s">
        <v>25</v>
      </c>
      <c r="B38" s="7" t="s">
        <v>0</v>
      </c>
      <c r="C38" s="7" t="s">
        <v>1</v>
      </c>
      <c r="D38" s="7" t="s">
        <v>2</v>
      </c>
      <c r="E38" s="11" t="s">
        <v>3</v>
      </c>
      <c r="F38" s="11" t="s">
        <v>4</v>
      </c>
    </row>
    <row r="39" spans="1:6" s="42" customFormat="1" ht="5.65" customHeight="1" x14ac:dyDescent="0.25">
      <c r="A39" s="17"/>
      <c r="B39" s="41"/>
      <c r="C39" s="18"/>
      <c r="D39" s="6"/>
      <c r="E39" s="6"/>
      <c r="F39" s="6" t="str">
        <f t="shared" ref="F39" si="0">IF(D39&gt;0,ROUND((E39*D39),2),"")</f>
        <v/>
      </c>
    </row>
    <row r="40" spans="1:6" ht="16.899999999999999" customHeight="1" x14ac:dyDescent="0.25">
      <c r="B40" s="552" t="s">
        <v>676</v>
      </c>
      <c r="C40" s="552"/>
      <c r="D40" s="552"/>
      <c r="E40" s="552"/>
      <c r="F40" s="552"/>
    </row>
    <row r="42" spans="1:6" x14ac:dyDescent="0.25">
      <c r="A42" s="37" t="s">
        <v>5</v>
      </c>
      <c r="B42" s="38" t="s">
        <v>6</v>
      </c>
      <c r="C42" s="39"/>
      <c r="D42" s="5"/>
      <c r="E42" s="196"/>
      <c r="F42" s="40"/>
    </row>
    <row r="43" spans="1:6" ht="8.4499999999999993" customHeight="1" x14ac:dyDescent="0.25">
      <c r="E43" s="10"/>
      <c r="F43" s="10"/>
    </row>
    <row r="44" spans="1:6" s="13" customFormat="1" ht="60" x14ac:dyDescent="0.25">
      <c r="A44" s="12">
        <v>1</v>
      </c>
      <c r="B44" s="1" t="s">
        <v>39</v>
      </c>
      <c r="C44" s="4"/>
      <c r="D44" s="10"/>
      <c r="E44" s="10"/>
      <c r="F44" s="10"/>
    </row>
    <row r="45" spans="1:6" s="13" customFormat="1" x14ac:dyDescent="0.25">
      <c r="A45" s="12" t="s">
        <v>8</v>
      </c>
      <c r="B45" s="46" t="s">
        <v>10</v>
      </c>
      <c r="C45" s="4" t="s">
        <v>731</v>
      </c>
      <c r="D45" s="10">
        <v>1</v>
      </c>
      <c r="E45" s="10"/>
      <c r="F45" s="10"/>
    </row>
    <row r="46" spans="1:6" s="13" customFormat="1" x14ac:dyDescent="0.25">
      <c r="A46" s="12" t="s">
        <v>9</v>
      </c>
      <c r="B46" s="46" t="s">
        <v>11</v>
      </c>
      <c r="C46" s="4" t="s">
        <v>731</v>
      </c>
      <c r="D46" s="10">
        <v>1</v>
      </c>
      <c r="E46" s="10"/>
      <c r="F46" s="10"/>
    </row>
    <row r="47" spans="1:6" s="13" customFormat="1" ht="5.65" customHeight="1" x14ac:dyDescent="0.25">
      <c r="A47" s="15"/>
      <c r="B47" s="2"/>
      <c r="C47" s="94"/>
      <c r="D47" s="94"/>
      <c r="E47" s="199"/>
      <c r="F47" s="199"/>
    </row>
    <row r="48" spans="1:6" s="13" customFormat="1" ht="5.65" customHeight="1" x14ac:dyDescent="0.25">
      <c r="A48" s="17"/>
      <c r="B48" s="41"/>
      <c r="C48" s="9"/>
      <c r="D48" s="9"/>
      <c r="E48" s="200"/>
      <c r="F48" s="200"/>
    </row>
    <row r="49" spans="1:6" s="13" customFormat="1" ht="59.45" customHeight="1" x14ac:dyDescent="0.25">
      <c r="A49" s="12" t="s">
        <v>12</v>
      </c>
      <c r="B49" s="1" t="s">
        <v>81</v>
      </c>
      <c r="C49" s="4" t="s">
        <v>7</v>
      </c>
      <c r="D49" s="10">
        <v>4</v>
      </c>
      <c r="E49" s="10"/>
      <c r="F49" s="10"/>
    </row>
    <row r="50" spans="1:6" s="13" customFormat="1" ht="5.65" customHeight="1" x14ac:dyDescent="0.25">
      <c r="A50" s="15"/>
      <c r="B50" s="2"/>
      <c r="C50" s="94"/>
      <c r="D50" s="94"/>
      <c r="E50" s="199"/>
      <c r="F50" s="199"/>
    </row>
    <row r="51" spans="1:6" s="13" customFormat="1" ht="5.65" customHeight="1" x14ac:dyDescent="0.25">
      <c r="A51" s="17"/>
      <c r="B51" s="41"/>
      <c r="C51" s="9"/>
      <c r="D51" s="9"/>
      <c r="E51" s="200"/>
      <c r="F51" s="200"/>
    </row>
    <row r="52" spans="1:6" s="13" customFormat="1" ht="46.9" customHeight="1" x14ac:dyDescent="0.25">
      <c r="A52" s="12" t="s">
        <v>13</v>
      </c>
      <c r="B52" s="1" t="s">
        <v>89</v>
      </c>
      <c r="C52" s="4" t="s">
        <v>29</v>
      </c>
      <c r="D52" s="10">
        <v>24</v>
      </c>
      <c r="E52" s="10"/>
      <c r="F52" s="10"/>
    </row>
    <row r="53" spans="1:6" s="13" customFormat="1" ht="5.65" customHeight="1" x14ac:dyDescent="0.25">
      <c r="A53" s="15"/>
      <c r="B53" s="2"/>
      <c r="C53" s="94"/>
      <c r="D53" s="94"/>
      <c r="E53" s="199"/>
      <c r="F53" s="199"/>
    </row>
    <row r="54" spans="1:6" s="13" customFormat="1" ht="5.65" customHeight="1" x14ac:dyDescent="0.25">
      <c r="A54" s="17"/>
      <c r="B54" s="41"/>
      <c r="C54" s="9"/>
      <c r="D54" s="9"/>
      <c r="E54" s="200"/>
      <c r="F54" s="200"/>
    </row>
    <row r="55" spans="1:6" s="13" customFormat="1" ht="45.6" customHeight="1" x14ac:dyDescent="0.25">
      <c r="A55" s="12" t="s">
        <v>14</v>
      </c>
      <c r="B55" s="1" t="s">
        <v>431</v>
      </c>
      <c r="C55" s="4" t="s">
        <v>49</v>
      </c>
      <c r="D55" s="10">
        <v>9</v>
      </c>
      <c r="E55" s="10"/>
      <c r="F55" s="10"/>
    </row>
    <row r="56" spans="1:6" s="13" customFormat="1" ht="5.65" customHeight="1" x14ac:dyDescent="0.25">
      <c r="A56" s="15"/>
      <c r="B56" s="2"/>
      <c r="C56" s="94"/>
      <c r="D56" s="94"/>
      <c r="E56" s="199"/>
      <c r="F56" s="199"/>
    </row>
    <row r="57" spans="1:6" s="13" customFormat="1" ht="5.65" customHeight="1" x14ac:dyDescent="0.25">
      <c r="A57" s="17"/>
      <c r="B57" s="41"/>
      <c r="C57" s="9"/>
      <c r="D57" s="9"/>
      <c r="E57" s="200"/>
      <c r="F57" s="200"/>
    </row>
    <row r="58" spans="1:6" s="13" customFormat="1" ht="32.450000000000003" customHeight="1" x14ac:dyDescent="0.25">
      <c r="A58" s="12" t="s">
        <v>15</v>
      </c>
      <c r="B58" s="26" t="s">
        <v>921</v>
      </c>
      <c r="C58" s="4" t="s">
        <v>26</v>
      </c>
      <c r="D58" s="10">
        <v>6</v>
      </c>
      <c r="E58" s="10"/>
      <c r="F58" s="10"/>
    </row>
    <row r="59" spans="1:6" s="13" customFormat="1" ht="5.45" customHeight="1" x14ac:dyDescent="0.25">
      <c r="A59" s="15"/>
      <c r="B59" s="2"/>
      <c r="C59" s="94"/>
      <c r="D59" s="94"/>
      <c r="E59" s="199"/>
      <c r="F59" s="199"/>
    </row>
    <row r="60" spans="1:6" s="13" customFormat="1" ht="5.65" customHeight="1" x14ac:dyDescent="0.25">
      <c r="A60" s="17"/>
      <c r="B60" s="41"/>
      <c r="C60" s="9"/>
      <c r="D60" s="9"/>
      <c r="E60" s="200"/>
      <c r="F60" s="200"/>
    </row>
    <row r="61" spans="1:6" s="13" customFormat="1" ht="61.15" customHeight="1" x14ac:dyDescent="0.25">
      <c r="A61" s="12" t="s">
        <v>16</v>
      </c>
      <c r="B61" s="1" t="s">
        <v>663</v>
      </c>
      <c r="C61" s="4" t="s">
        <v>7</v>
      </c>
      <c r="D61" s="10">
        <v>3</v>
      </c>
      <c r="E61" s="10"/>
      <c r="F61" s="10"/>
    </row>
    <row r="62" spans="1:6" s="13" customFormat="1" ht="5.65" customHeight="1" x14ac:dyDescent="0.25">
      <c r="A62" s="15"/>
      <c r="B62" s="2"/>
      <c r="C62" s="94"/>
      <c r="D62" s="94"/>
      <c r="E62" s="199"/>
      <c r="F62" s="199"/>
    </row>
    <row r="63" spans="1:6" s="13" customFormat="1" ht="5.65" customHeight="1" x14ac:dyDescent="0.25">
      <c r="A63" s="17"/>
      <c r="B63" s="41"/>
      <c r="C63" s="9"/>
      <c r="D63" s="9"/>
      <c r="E63" s="200"/>
      <c r="F63" s="200"/>
    </row>
    <row r="64" spans="1:6" s="13" customFormat="1" ht="90.6" customHeight="1" x14ac:dyDescent="0.25">
      <c r="A64" s="12" t="s">
        <v>17</v>
      </c>
      <c r="B64" s="1" t="s">
        <v>430</v>
      </c>
      <c r="C64" s="4" t="s">
        <v>731</v>
      </c>
      <c r="D64" s="10">
        <v>1</v>
      </c>
      <c r="E64" s="10"/>
      <c r="F64" s="10"/>
    </row>
    <row r="65" spans="1:6" s="13" customFormat="1" ht="5.65" customHeight="1" x14ac:dyDescent="0.25">
      <c r="A65" s="15"/>
      <c r="B65" s="2"/>
      <c r="C65" s="94"/>
      <c r="D65" s="94"/>
      <c r="E65" s="199"/>
      <c r="F65" s="199"/>
    </row>
    <row r="66" spans="1:6" s="14" customFormat="1" ht="5.65" customHeight="1" x14ac:dyDescent="0.25">
      <c r="A66" s="17"/>
      <c r="B66" s="3"/>
      <c r="C66" s="9"/>
      <c r="D66" s="9"/>
      <c r="E66" s="200"/>
      <c r="F66" s="200"/>
    </row>
    <row r="67" spans="1:6" s="13" customFormat="1" x14ac:dyDescent="0.25">
      <c r="A67" s="12" t="s">
        <v>18</v>
      </c>
      <c r="B67" s="1" t="s">
        <v>22</v>
      </c>
      <c r="C67" s="19" t="s">
        <v>689</v>
      </c>
      <c r="D67" s="137">
        <v>0.1</v>
      </c>
      <c r="E67" s="10"/>
      <c r="F67" s="10"/>
    </row>
    <row r="68" spans="1:6" s="13" customFormat="1" ht="4.9000000000000004" customHeight="1" x14ac:dyDescent="0.25">
      <c r="A68" s="15"/>
      <c r="B68" s="2"/>
      <c r="C68" s="94"/>
      <c r="D68" s="94"/>
      <c r="E68" s="199"/>
      <c r="F68" s="199"/>
    </row>
    <row r="69" spans="1:6" s="13" customFormat="1" ht="4.9000000000000004" customHeight="1" x14ac:dyDescent="0.25">
      <c r="A69" s="17"/>
      <c r="B69" s="41"/>
      <c r="C69" s="9"/>
      <c r="D69" s="9"/>
      <c r="E69" s="200"/>
      <c r="F69" s="200"/>
    </row>
    <row r="70" spans="1:6" s="13" customFormat="1" ht="15" customHeight="1" x14ac:dyDescent="0.25">
      <c r="A70" s="47"/>
      <c r="B70" s="160" t="s">
        <v>690</v>
      </c>
      <c r="C70" s="160"/>
      <c r="D70" s="160"/>
      <c r="E70" s="201"/>
      <c r="F70" s="202"/>
    </row>
    <row r="71" spans="1:6" s="13" customFormat="1" x14ac:dyDescent="0.25">
      <c r="A71" s="12"/>
      <c r="B71" s="46"/>
      <c r="C71" s="4"/>
      <c r="D71" s="10"/>
      <c r="E71" s="10"/>
      <c r="F71" s="10"/>
    </row>
    <row r="72" spans="1:6" s="13" customFormat="1" x14ac:dyDescent="0.25">
      <c r="A72" s="12"/>
      <c r="B72" s="46"/>
      <c r="C72" s="4"/>
      <c r="D72" s="10"/>
      <c r="E72" s="10"/>
      <c r="F72" s="10"/>
    </row>
    <row r="73" spans="1:6" x14ac:dyDescent="0.25">
      <c r="A73" s="37" t="s">
        <v>23</v>
      </c>
      <c r="B73" s="38" t="s">
        <v>24</v>
      </c>
      <c r="C73" s="5"/>
      <c r="D73" s="5"/>
      <c r="E73" s="196"/>
      <c r="F73" s="40"/>
    </row>
    <row r="74" spans="1:6" s="13" customFormat="1" ht="5.65" customHeight="1" x14ac:dyDescent="0.25">
      <c r="A74" s="15"/>
      <c r="B74" s="2"/>
      <c r="C74" s="16"/>
      <c r="D74" s="8"/>
      <c r="E74" s="8"/>
      <c r="F74" s="8"/>
    </row>
    <row r="75" spans="1:6" s="14" customFormat="1" ht="5.65" customHeight="1" x14ac:dyDescent="0.25">
      <c r="A75" s="17"/>
      <c r="B75" s="3"/>
      <c r="C75" s="18"/>
      <c r="D75" s="9"/>
      <c r="E75" s="9"/>
      <c r="F75" s="9"/>
    </row>
    <row r="76" spans="1:6" s="13" customFormat="1" ht="63.6" customHeight="1" x14ac:dyDescent="0.25">
      <c r="A76" s="549" t="s">
        <v>28</v>
      </c>
      <c r="B76" s="550"/>
      <c r="C76" s="550"/>
      <c r="D76" s="550"/>
      <c r="E76" s="550"/>
      <c r="F76" s="551"/>
    </row>
    <row r="77" spans="1:6" s="13" customFormat="1" ht="5.65" customHeight="1" x14ac:dyDescent="0.25">
      <c r="A77" s="15"/>
      <c r="B77" s="2"/>
      <c r="C77" s="16"/>
      <c r="D77" s="8"/>
      <c r="E77" s="8"/>
      <c r="F77" s="8"/>
    </row>
    <row r="78" spans="1:6" s="14" customFormat="1" ht="5.65" customHeight="1" x14ac:dyDescent="0.25">
      <c r="A78" s="17"/>
      <c r="B78" s="3"/>
      <c r="C78" s="18"/>
      <c r="D78" s="9"/>
      <c r="E78" s="9"/>
      <c r="F78" s="9"/>
    </row>
    <row r="79" spans="1:6" s="13" customFormat="1" ht="45" x14ac:dyDescent="0.25">
      <c r="A79" s="12" t="s">
        <v>27</v>
      </c>
      <c r="B79" s="1" t="s">
        <v>85</v>
      </c>
      <c r="C79" s="4" t="s">
        <v>26</v>
      </c>
      <c r="D79" s="10">
        <v>16</v>
      </c>
      <c r="E79" s="10"/>
      <c r="F79" s="10"/>
    </row>
    <row r="80" spans="1:6" s="13" customFormat="1" x14ac:dyDescent="0.25">
      <c r="A80" s="12"/>
      <c r="B80" s="1"/>
      <c r="C80" s="4"/>
      <c r="D80" s="10"/>
      <c r="E80" s="10"/>
      <c r="F80" s="10"/>
    </row>
    <row r="81" spans="1:6" s="13" customFormat="1" ht="75" x14ac:dyDescent="0.25">
      <c r="A81" s="12" t="s">
        <v>12</v>
      </c>
      <c r="B81" s="1" t="s">
        <v>796</v>
      </c>
      <c r="C81" s="14"/>
      <c r="D81" s="10"/>
      <c r="E81" s="10"/>
      <c r="F81" s="10"/>
    </row>
    <row r="82" spans="1:6" s="13" customFormat="1" x14ac:dyDescent="0.25">
      <c r="A82" s="12" t="s">
        <v>720</v>
      </c>
      <c r="B82" s="1" t="s">
        <v>711</v>
      </c>
      <c r="C82" s="14" t="s">
        <v>26</v>
      </c>
      <c r="D82" s="10">
        <v>165</v>
      </c>
      <c r="E82" s="10"/>
      <c r="F82" s="10"/>
    </row>
    <row r="83" spans="1:6" s="13" customFormat="1" x14ac:dyDescent="0.25">
      <c r="A83" s="12" t="s">
        <v>721</v>
      </c>
      <c r="B83" s="1" t="s">
        <v>713</v>
      </c>
      <c r="C83" s="14" t="s">
        <v>26</v>
      </c>
      <c r="D83" s="10">
        <v>46</v>
      </c>
      <c r="E83" s="10"/>
      <c r="F83" s="10"/>
    </row>
    <row r="84" spans="1:6" s="13" customFormat="1" x14ac:dyDescent="0.25">
      <c r="A84" s="12"/>
      <c r="B84" s="1"/>
      <c r="C84" s="14"/>
      <c r="D84" s="10"/>
      <c r="E84" s="10"/>
      <c r="F84" s="10"/>
    </row>
    <row r="85" spans="1:6" s="13" customFormat="1" ht="45" x14ac:dyDescent="0.25">
      <c r="A85" s="12" t="s">
        <v>13</v>
      </c>
      <c r="B85" s="1" t="s">
        <v>717</v>
      </c>
      <c r="C85" s="14" t="s">
        <v>26</v>
      </c>
      <c r="D85" s="10">
        <v>6</v>
      </c>
      <c r="E85" s="10"/>
      <c r="F85" s="10"/>
    </row>
    <row r="86" spans="1:6" s="13" customFormat="1" x14ac:dyDescent="0.25">
      <c r="A86" s="12"/>
      <c r="B86" s="1"/>
      <c r="E86" s="10"/>
      <c r="F86" s="10"/>
    </row>
    <row r="87" spans="1:6" s="13" customFormat="1" ht="75.75" customHeight="1" x14ac:dyDescent="0.25">
      <c r="A87" s="17" t="s">
        <v>14</v>
      </c>
      <c r="B87" s="1" t="s">
        <v>718</v>
      </c>
      <c r="C87" s="14" t="s">
        <v>26</v>
      </c>
      <c r="D87" s="9">
        <v>6</v>
      </c>
      <c r="E87" s="10"/>
      <c r="F87" s="10"/>
    </row>
    <row r="88" spans="1:6" s="13" customFormat="1" x14ac:dyDescent="0.25">
      <c r="A88" s="17"/>
      <c r="B88" s="41"/>
      <c r="C88" s="9"/>
      <c r="D88" s="9"/>
      <c r="E88" s="10"/>
      <c r="F88" s="10"/>
    </row>
    <row r="89" spans="1:6" s="13" customFormat="1" ht="60" x14ac:dyDescent="0.25">
      <c r="A89" s="12" t="s">
        <v>15</v>
      </c>
      <c r="B89" s="1" t="s">
        <v>343</v>
      </c>
      <c r="C89" s="4" t="s">
        <v>29</v>
      </c>
      <c r="D89" s="10">
        <v>45</v>
      </c>
      <c r="E89" s="10"/>
      <c r="F89" s="10"/>
    </row>
    <row r="90" spans="1:6" s="13" customFormat="1" x14ac:dyDescent="0.25">
      <c r="A90" s="12"/>
      <c r="B90" s="1"/>
      <c r="C90" s="4"/>
      <c r="D90" s="10"/>
      <c r="E90" s="10"/>
      <c r="F90" s="10"/>
    </row>
    <row r="91" spans="1:6" s="13" customFormat="1" ht="45" x14ac:dyDescent="0.25">
      <c r="A91" s="12" t="s">
        <v>16</v>
      </c>
      <c r="B91" s="26" t="s">
        <v>797</v>
      </c>
      <c r="C91" s="19" t="s">
        <v>29</v>
      </c>
      <c r="D91" s="10">
        <v>32</v>
      </c>
      <c r="E91" s="10"/>
      <c r="F91" s="10"/>
    </row>
    <row r="92" spans="1:6" s="13" customFormat="1" x14ac:dyDescent="0.25">
      <c r="A92" s="12"/>
      <c r="B92" s="27"/>
      <c r="C92" s="91"/>
      <c r="D92" s="10"/>
      <c r="E92" s="10"/>
      <c r="F92" s="10"/>
    </row>
    <row r="93" spans="1:6" s="13" customFormat="1" ht="75" x14ac:dyDescent="0.25">
      <c r="A93" s="12" t="s">
        <v>17</v>
      </c>
      <c r="B93" s="1" t="s">
        <v>726</v>
      </c>
      <c r="C93" s="19" t="s">
        <v>26</v>
      </c>
      <c r="D93" s="10">
        <v>12</v>
      </c>
      <c r="E93" s="10"/>
      <c r="F93" s="10"/>
    </row>
    <row r="94" spans="1:6" s="13" customFormat="1" x14ac:dyDescent="0.25">
      <c r="A94" s="12"/>
      <c r="B94" s="14"/>
      <c r="C94" s="14"/>
      <c r="D94" s="10"/>
      <c r="E94" s="10"/>
      <c r="F94" s="10"/>
    </row>
    <row r="95" spans="1:6" s="13" customFormat="1" ht="120" x14ac:dyDescent="0.25">
      <c r="A95" s="12" t="s">
        <v>18</v>
      </c>
      <c r="B95" s="1" t="s">
        <v>727</v>
      </c>
      <c r="C95" s="19" t="s">
        <v>26</v>
      </c>
      <c r="D95" s="31">
        <v>8</v>
      </c>
      <c r="E95" s="10"/>
      <c r="F95" s="10"/>
    </row>
    <row r="96" spans="1:6" s="13" customFormat="1" x14ac:dyDescent="0.25">
      <c r="A96" s="12"/>
      <c r="B96" s="1"/>
      <c r="C96" s="4"/>
      <c r="D96" s="10"/>
      <c r="E96" s="10"/>
      <c r="F96" s="10"/>
    </row>
    <row r="97" spans="1:6" s="13" customFormat="1" ht="75" x14ac:dyDescent="0.25">
      <c r="A97" s="12" t="s">
        <v>19</v>
      </c>
      <c r="B97" s="1" t="s">
        <v>728</v>
      </c>
      <c r="C97" s="14" t="s">
        <v>26</v>
      </c>
      <c r="D97" s="91">
        <v>22</v>
      </c>
      <c r="E97" s="10"/>
      <c r="F97" s="10"/>
    </row>
    <row r="98" spans="1:6" s="13" customFormat="1" x14ac:dyDescent="0.25">
      <c r="A98" s="12"/>
      <c r="B98" s="28"/>
      <c r="C98" s="25"/>
      <c r="D98" s="25"/>
      <c r="E98" s="10"/>
      <c r="F98" s="10"/>
    </row>
    <row r="99" spans="1:6" s="13" customFormat="1" ht="75" x14ac:dyDescent="0.25">
      <c r="A99" s="12" t="s">
        <v>40</v>
      </c>
      <c r="B99" s="1" t="s">
        <v>729</v>
      </c>
      <c r="C99" s="14" t="s">
        <v>26</v>
      </c>
      <c r="D99" s="10">
        <v>12</v>
      </c>
      <c r="E99" s="10"/>
      <c r="F99" s="10"/>
    </row>
    <row r="100" spans="1:6" s="13" customFormat="1" x14ac:dyDescent="0.25">
      <c r="A100" s="17"/>
      <c r="B100" s="3"/>
      <c r="C100" s="9"/>
      <c r="D100" s="9"/>
      <c r="E100" s="10"/>
      <c r="F100" s="10"/>
    </row>
    <row r="101" spans="1:6" s="13" customFormat="1" ht="90.75" customHeight="1" x14ac:dyDescent="0.25">
      <c r="A101" s="12" t="s">
        <v>42</v>
      </c>
      <c r="B101" s="1" t="s">
        <v>344</v>
      </c>
      <c r="C101" s="4" t="s">
        <v>26</v>
      </c>
      <c r="D101" s="10">
        <v>175</v>
      </c>
      <c r="E101" s="10"/>
      <c r="F101" s="10"/>
    </row>
    <row r="102" spans="1:6" s="13" customFormat="1" x14ac:dyDescent="0.25">
      <c r="A102" s="15"/>
      <c r="B102" s="2"/>
      <c r="C102" s="94"/>
      <c r="D102" s="94"/>
      <c r="E102" s="10"/>
      <c r="F102" s="10"/>
    </row>
    <row r="103" spans="1:6" s="13" customFormat="1" ht="45" x14ac:dyDescent="0.25">
      <c r="A103" s="12" t="s">
        <v>43</v>
      </c>
      <c r="B103" s="1" t="s">
        <v>1206</v>
      </c>
      <c r="C103" s="4" t="s">
        <v>26</v>
      </c>
      <c r="D103" s="10">
        <v>8</v>
      </c>
      <c r="E103" s="10"/>
      <c r="F103" s="10"/>
    </row>
    <row r="104" spans="1:6" s="13" customFormat="1" x14ac:dyDescent="0.25">
      <c r="A104" s="15"/>
      <c r="B104" s="2"/>
      <c r="C104" s="94"/>
      <c r="D104" s="94"/>
      <c r="E104" s="10"/>
      <c r="F104" s="10"/>
    </row>
    <row r="105" spans="1:6" s="13" customFormat="1" ht="75" x14ac:dyDescent="0.25">
      <c r="A105" s="12" t="s">
        <v>44</v>
      </c>
      <c r="B105" s="1" t="s">
        <v>798</v>
      </c>
      <c r="C105" s="4" t="s">
        <v>29</v>
      </c>
      <c r="D105" s="10">
        <v>65</v>
      </c>
      <c r="E105" s="10"/>
      <c r="F105" s="10"/>
    </row>
    <row r="106" spans="1:6" s="13" customFormat="1" x14ac:dyDescent="0.25">
      <c r="A106" s="15"/>
      <c r="B106" s="2"/>
      <c r="C106" s="94"/>
      <c r="D106" s="94"/>
      <c r="E106" s="10"/>
      <c r="F106" s="10"/>
    </row>
    <row r="107" spans="1:6" s="13" customFormat="1" ht="60" x14ac:dyDescent="0.25">
      <c r="A107" s="12" t="s">
        <v>45</v>
      </c>
      <c r="B107" s="1" t="s">
        <v>134</v>
      </c>
      <c r="C107" s="4" t="s">
        <v>26</v>
      </c>
      <c r="D107" s="10">
        <v>45</v>
      </c>
      <c r="E107" s="10"/>
      <c r="F107" s="10"/>
    </row>
    <row r="108" spans="1:6" s="13" customFormat="1" x14ac:dyDescent="0.25">
      <c r="A108" s="15"/>
      <c r="B108" s="2"/>
      <c r="C108" s="94"/>
      <c r="D108" s="94"/>
      <c r="E108" s="10"/>
      <c r="F108" s="10"/>
    </row>
    <row r="109" spans="1:6" s="13" customFormat="1" ht="60" x14ac:dyDescent="0.25">
      <c r="A109" s="12" t="s">
        <v>46</v>
      </c>
      <c r="B109" s="48" t="s">
        <v>799</v>
      </c>
      <c r="C109" s="4" t="s">
        <v>26</v>
      </c>
      <c r="D109" s="10">
        <v>6</v>
      </c>
      <c r="E109" s="10"/>
      <c r="F109" s="10"/>
    </row>
    <row r="110" spans="1:6" s="13" customFormat="1" x14ac:dyDescent="0.25">
      <c r="A110" s="15"/>
      <c r="B110" s="2"/>
      <c r="C110" s="94"/>
      <c r="D110" s="94"/>
      <c r="E110" s="10"/>
      <c r="F110" s="10"/>
    </row>
    <row r="111" spans="1:6" s="13" customFormat="1" ht="45" x14ac:dyDescent="0.25">
      <c r="A111" s="12" t="s">
        <v>78</v>
      </c>
      <c r="B111" s="48" t="s">
        <v>86</v>
      </c>
      <c r="C111" s="4" t="s">
        <v>26</v>
      </c>
      <c r="D111" s="10">
        <v>16</v>
      </c>
      <c r="E111" s="10"/>
      <c r="F111" s="10"/>
    </row>
    <row r="112" spans="1:6" s="13" customFormat="1" x14ac:dyDescent="0.25">
      <c r="A112" s="15"/>
      <c r="B112" s="2"/>
      <c r="C112" s="94"/>
      <c r="D112" s="94"/>
      <c r="E112" s="10"/>
      <c r="F112" s="10"/>
    </row>
    <row r="113" spans="1:8" s="13" customFormat="1" ht="30" x14ac:dyDescent="0.25">
      <c r="A113" s="12" t="s">
        <v>138</v>
      </c>
      <c r="B113" s="1" t="s">
        <v>88</v>
      </c>
      <c r="C113" s="4" t="s">
        <v>29</v>
      </c>
      <c r="D113" s="10">
        <v>75</v>
      </c>
      <c r="E113" s="10"/>
      <c r="F113" s="10"/>
    </row>
    <row r="114" spans="1:8" s="13" customFormat="1" x14ac:dyDescent="0.25">
      <c r="A114" s="15"/>
      <c r="B114" s="2"/>
      <c r="C114" s="94"/>
      <c r="D114" s="94"/>
      <c r="E114" s="10"/>
      <c r="F114" s="10"/>
    </row>
    <row r="115" spans="1:8" s="13" customFormat="1" ht="135" x14ac:dyDescent="0.25">
      <c r="A115" s="12" t="s">
        <v>139</v>
      </c>
      <c r="B115" s="1" t="s">
        <v>665</v>
      </c>
      <c r="C115" s="4" t="s">
        <v>29</v>
      </c>
      <c r="D115" s="10">
        <v>45</v>
      </c>
      <c r="E115" s="10"/>
      <c r="F115" s="10"/>
    </row>
    <row r="116" spans="1:8" s="13" customFormat="1" x14ac:dyDescent="0.25">
      <c r="A116" s="12"/>
      <c r="B116" s="1"/>
      <c r="C116" s="4"/>
      <c r="D116" s="10"/>
      <c r="E116" s="10"/>
      <c r="F116" s="10"/>
    </row>
    <row r="117" spans="1:8" s="13" customFormat="1" ht="108.75" customHeight="1" x14ac:dyDescent="0.25">
      <c r="A117" s="12" t="s">
        <v>243</v>
      </c>
      <c r="B117" s="178" t="s">
        <v>877</v>
      </c>
      <c r="C117" s="4" t="s">
        <v>687</v>
      </c>
      <c r="D117" s="10">
        <v>36</v>
      </c>
      <c r="E117" s="10"/>
      <c r="F117" s="10"/>
    </row>
    <row r="118" spans="1:8" s="13" customFormat="1" x14ac:dyDescent="0.25">
      <c r="A118" s="17"/>
      <c r="B118" s="41"/>
      <c r="C118" s="9"/>
      <c r="D118" s="9"/>
      <c r="E118" s="10"/>
      <c r="F118" s="10"/>
    </row>
    <row r="119" spans="1:8" s="13" customFormat="1" ht="303" customHeight="1" x14ac:dyDescent="0.25">
      <c r="A119" s="17" t="s">
        <v>244</v>
      </c>
      <c r="B119" s="1" t="s">
        <v>904</v>
      </c>
      <c r="C119" s="9" t="s">
        <v>731</v>
      </c>
      <c r="D119" s="9">
        <v>1</v>
      </c>
      <c r="E119" s="10"/>
      <c r="F119" s="10"/>
      <c r="H119" s="217"/>
    </row>
    <row r="120" spans="1:8" s="13" customFormat="1" x14ac:dyDescent="0.25">
      <c r="A120" s="12"/>
      <c r="B120" s="1"/>
      <c r="C120" s="4"/>
      <c r="D120" s="10"/>
      <c r="E120" s="10"/>
      <c r="F120" s="10"/>
    </row>
    <row r="121" spans="1:8" s="13" customFormat="1" ht="30" x14ac:dyDescent="0.25">
      <c r="A121" s="12" t="s">
        <v>253</v>
      </c>
      <c r="B121" s="48" t="s">
        <v>41</v>
      </c>
      <c r="C121" s="4" t="s">
        <v>29</v>
      </c>
      <c r="D121" s="10">
        <v>85</v>
      </c>
      <c r="E121" s="10"/>
      <c r="F121" s="10"/>
    </row>
    <row r="122" spans="1:8" s="13" customFormat="1" x14ac:dyDescent="0.25">
      <c r="A122" s="15"/>
      <c r="B122" s="2"/>
      <c r="C122" s="94"/>
      <c r="D122" s="94"/>
      <c r="E122" s="10"/>
      <c r="F122" s="10"/>
    </row>
    <row r="123" spans="1:8" s="13" customFormat="1" x14ac:dyDescent="0.25">
      <c r="A123" s="12" t="s">
        <v>254</v>
      </c>
      <c r="B123" s="1" t="s">
        <v>22</v>
      </c>
      <c r="C123" s="19" t="s">
        <v>689</v>
      </c>
      <c r="D123" s="137">
        <v>0.1</v>
      </c>
      <c r="E123" s="10"/>
      <c r="F123" s="10"/>
    </row>
    <row r="124" spans="1:8" s="13" customFormat="1" ht="5.65" customHeight="1" x14ac:dyDescent="0.25">
      <c r="A124" s="15"/>
      <c r="B124" s="2"/>
      <c r="C124" s="94"/>
      <c r="D124" s="94"/>
      <c r="E124" s="199"/>
      <c r="F124" s="199" t="str">
        <f t="shared" ref="F124" si="1">IF(D124&gt;0,ROUND((E124*D124),2),"")</f>
        <v/>
      </c>
    </row>
    <row r="125" spans="1:8" s="14" customFormat="1" ht="5.65" customHeight="1" x14ac:dyDescent="0.25">
      <c r="A125" s="17"/>
      <c r="B125" s="3"/>
      <c r="C125" s="9"/>
      <c r="D125" s="9"/>
      <c r="E125" s="200"/>
      <c r="F125" s="200"/>
    </row>
    <row r="126" spans="1:8" s="13" customFormat="1" ht="15" customHeight="1" x14ac:dyDescent="0.25">
      <c r="A126" s="47"/>
      <c r="B126" s="95" t="s">
        <v>691</v>
      </c>
      <c r="C126" s="95"/>
      <c r="D126" s="95"/>
      <c r="E126" s="205"/>
      <c r="F126" s="206"/>
    </row>
    <row r="127" spans="1:8" s="13" customFormat="1" x14ac:dyDescent="0.25">
      <c r="A127" s="12"/>
      <c r="B127" s="46"/>
      <c r="C127" s="4"/>
      <c r="D127" s="10"/>
      <c r="E127" s="10"/>
      <c r="F127" s="10"/>
    </row>
    <row r="128" spans="1:8" s="13" customFormat="1" x14ac:dyDescent="0.25">
      <c r="A128" s="12"/>
      <c r="B128" s="46"/>
      <c r="C128" s="4"/>
      <c r="D128" s="10"/>
      <c r="E128" s="10"/>
      <c r="F128" s="10"/>
    </row>
    <row r="129" spans="1:6" x14ac:dyDescent="0.25">
      <c r="A129" s="37" t="s">
        <v>30</v>
      </c>
      <c r="B129" s="38" t="s">
        <v>432</v>
      </c>
      <c r="C129" s="5"/>
      <c r="D129" s="5"/>
      <c r="E129" s="196"/>
      <c r="F129" s="40"/>
    </row>
    <row r="130" spans="1:6" s="13" customFormat="1" ht="5.65" customHeight="1" x14ac:dyDescent="0.25">
      <c r="A130" s="15"/>
      <c r="B130" s="2"/>
      <c r="C130" s="94"/>
      <c r="D130" s="94"/>
      <c r="E130" s="199"/>
      <c r="F130" s="199"/>
    </row>
    <row r="131" spans="1:6" s="14" customFormat="1" ht="5.65" customHeight="1" x14ac:dyDescent="0.25">
      <c r="A131" s="17"/>
      <c r="B131" s="3"/>
      <c r="C131" s="9"/>
      <c r="D131" s="9"/>
      <c r="E131" s="200"/>
      <c r="F131" s="200"/>
    </row>
    <row r="132" spans="1:6" s="51" customFormat="1" ht="60.6" customHeight="1" x14ac:dyDescent="0.25">
      <c r="A132" s="49" t="s">
        <v>27</v>
      </c>
      <c r="B132" s="50" t="s">
        <v>133</v>
      </c>
      <c r="C132" s="96" t="s">
        <v>29</v>
      </c>
      <c r="D132" s="97">
        <v>132</v>
      </c>
      <c r="E132" s="97"/>
      <c r="F132" s="97"/>
    </row>
    <row r="133" spans="1:6" s="13" customFormat="1" ht="5.65" customHeight="1" x14ac:dyDescent="0.25">
      <c r="A133" s="15"/>
      <c r="B133" s="2"/>
      <c r="C133" s="94"/>
      <c r="D133" s="94"/>
      <c r="E133" s="199"/>
      <c r="F133" s="199"/>
    </row>
    <row r="134" spans="1:6" s="14" customFormat="1" ht="5.65" customHeight="1" x14ac:dyDescent="0.25">
      <c r="A134" s="17"/>
      <c r="B134" s="3"/>
      <c r="C134" s="9"/>
      <c r="D134" s="9"/>
      <c r="E134" s="200"/>
      <c r="F134" s="200"/>
    </row>
    <row r="135" spans="1:6" s="13" customFormat="1" ht="47.45" customHeight="1" x14ac:dyDescent="0.25">
      <c r="A135" s="12" t="s">
        <v>12</v>
      </c>
      <c r="B135" s="50" t="s">
        <v>906</v>
      </c>
      <c r="C135" s="4" t="s">
        <v>29</v>
      </c>
      <c r="D135" s="10">
        <v>165</v>
      </c>
      <c r="E135" s="10"/>
      <c r="F135" s="10"/>
    </row>
    <row r="136" spans="1:6" s="13" customFormat="1" ht="5.65" customHeight="1" x14ac:dyDescent="0.25">
      <c r="A136" s="15"/>
      <c r="B136" s="2"/>
      <c r="C136" s="94"/>
      <c r="D136" s="94"/>
      <c r="E136" s="199"/>
      <c r="F136" s="199"/>
    </row>
    <row r="137" spans="1:6" s="14" customFormat="1" ht="5.65" customHeight="1" x14ac:dyDescent="0.25">
      <c r="A137" s="17"/>
      <c r="B137" s="3"/>
      <c r="C137" s="9"/>
      <c r="D137" s="9"/>
      <c r="E137" s="200"/>
      <c r="F137" s="200"/>
    </row>
    <row r="138" spans="1:6" s="13" customFormat="1" ht="121.5" customHeight="1" x14ac:dyDescent="0.25">
      <c r="A138" s="12" t="s">
        <v>13</v>
      </c>
      <c r="B138" s="50" t="s">
        <v>127</v>
      </c>
      <c r="C138" s="4" t="s">
        <v>29</v>
      </c>
      <c r="D138" s="10">
        <v>45</v>
      </c>
      <c r="E138" s="10"/>
      <c r="F138" s="10"/>
    </row>
    <row r="139" spans="1:6" s="13" customFormat="1" ht="5.65" customHeight="1" x14ac:dyDescent="0.25">
      <c r="A139" s="15"/>
      <c r="B139" s="2"/>
      <c r="C139" s="94"/>
      <c r="D139" s="94"/>
      <c r="E139" s="199"/>
      <c r="F139" s="199"/>
    </row>
    <row r="140" spans="1:6" s="14" customFormat="1" ht="5.65" customHeight="1" x14ac:dyDescent="0.25">
      <c r="A140" s="17"/>
      <c r="B140" s="3"/>
      <c r="C140" s="9"/>
      <c r="D140" s="9"/>
      <c r="E140" s="200"/>
      <c r="F140" s="200"/>
    </row>
    <row r="141" spans="1:6" s="13" customFormat="1" ht="88.15" customHeight="1" x14ac:dyDescent="0.25">
      <c r="A141" s="12" t="s">
        <v>14</v>
      </c>
      <c r="B141" s="1" t="s">
        <v>126</v>
      </c>
      <c r="C141" s="96" t="s">
        <v>7</v>
      </c>
      <c r="D141" s="10">
        <v>2</v>
      </c>
      <c r="E141" s="10"/>
      <c r="F141" s="10"/>
    </row>
    <row r="142" spans="1:6" s="13" customFormat="1" ht="5.45" customHeight="1" x14ac:dyDescent="0.25">
      <c r="A142" s="15"/>
      <c r="B142" s="2"/>
      <c r="C142" s="94"/>
      <c r="D142" s="94"/>
      <c r="E142" s="199"/>
      <c r="F142" s="199"/>
    </row>
    <row r="143" spans="1:6" s="14" customFormat="1" ht="5.65" customHeight="1" x14ac:dyDescent="0.25">
      <c r="A143" s="17"/>
      <c r="B143" s="3"/>
      <c r="C143" s="9"/>
      <c r="D143" s="9"/>
      <c r="E143" s="200"/>
      <c r="F143" s="200"/>
    </row>
    <row r="144" spans="1:6" s="13" customFormat="1" ht="90" customHeight="1" x14ac:dyDescent="0.25">
      <c r="A144" s="12" t="s">
        <v>15</v>
      </c>
      <c r="B144" s="1" t="s">
        <v>677</v>
      </c>
      <c r="C144" s="96" t="s">
        <v>7</v>
      </c>
      <c r="D144" s="10">
        <v>2</v>
      </c>
      <c r="E144" s="10"/>
      <c r="F144" s="10"/>
    </row>
    <row r="145" spans="1:6" s="13" customFormat="1" ht="5.65" customHeight="1" x14ac:dyDescent="0.25">
      <c r="A145" s="15"/>
      <c r="B145" s="2"/>
      <c r="C145" s="94"/>
      <c r="D145" s="94"/>
      <c r="E145" s="199"/>
      <c r="F145" s="199"/>
    </row>
    <row r="146" spans="1:6" s="14" customFormat="1" ht="5.65" customHeight="1" x14ac:dyDescent="0.25">
      <c r="A146" s="17"/>
      <c r="B146" s="3"/>
      <c r="C146" s="9"/>
      <c r="D146" s="9"/>
      <c r="E146" s="200"/>
      <c r="F146" s="200"/>
    </row>
    <row r="147" spans="1:6" s="13" customFormat="1" ht="45" x14ac:dyDescent="0.25">
      <c r="A147" s="12" t="s">
        <v>16</v>
      </c>
      <c r="B147" s="50" t="s">
        <v>907</v>
      </c>
      <c r="C147" s="4" t="s">
        <v>29</v>
      </c>
      <c r="D147" s="10">
        <v>35</v>
      </c>
      <c r="E147" s="10"/>
      <c r="F147" s="10"/>
    </row>
    <row r="148" spans="1:6" s="13" customFormat="1" ht="5.65" customHeight="1" x14ac:dyDescent="0.25">
      <c r="A148" s="15"/>
      <c r="B148" s="2"/>
      <c r="C148" s="94"/>
      <c r="D148" s="94"/>
      <c r="E148" s="199"/>
      <c r="F148" s="199"/>
    </row>
    <row r="149" spans="1:6" s="14" customFormat="1" ht="5.65" customHeight="1" x14ac:dyDescent="0.25">
      <c r="A149" s="17"/>
      <c r="B149" s="3"/>
      <c r="C149" s="9"/>
      <c r="D149" s="9"/>
      <c r="E149" s="200"/>
      <c r="F149" s="200"/>
    </row>
    <row r="150" spans="1:6" s="13" customFormat="1" ht="60" customHeight="1" x14ac:dyDescent="0.25">
      <c r="A150" s="12" t="s">
        <v>17</v>
      </c>
      <c r="B150" s="1" t="s">
        <v>137</v>
      </c>
      <c r="C150" s="4" t="s">
        <v>29</v>
      </c>
      <c r="D150" s="10">
        <v>145</v>
      </c>
      <c r="E150" s="10"/>
      <c r="F150" s="10"/>
    </row>
    <row r="151" spans="1:6" s="13" customFormat="1" ht="5.65" customHeight="1" x14ac:dyDescent="0.25">
      <c r="A151" s="15"/>
      <c r="B151" s="2"/>
      <c r="C151" s="94"/>
      <c r="D151" s="94"/>
      <c r="E151" s="199"/>
      <c r="F151" s="199"/>
    </row>
    <row r="152" spans="1:6" s="14" customFormat="1" ht="5.65" customHeight="1" x14ac:dyDescent="0.25">
      <c r="A152" s="17"/>
      <c r="B152" s="3"/>
      <c r="C152" s="9"/>
      <c r="D152" s="9"/>
      <c r="E152" s="200"/>
      <c r="F152" s="200"/>
    </row>
    <row r="153" spans="1:6" s="13" customFormat="1" ht="121.15" customHeight="1" x14ac:dyDescent="0.25">
      <c r="A153" s="12" t="s">
        <v>18</v>
      </c>
      <c r="B153" s="1" t="s">
        <v>129</v>
      </c>
      <c r="C153" s="4" t="s">
        <v>29</v>
      </c>
      <c r="D153" s="10">
        <v>15</v>
      </c>
      <c r="E153" s="10"/>
      <c r="F153" s="10"/>
    </row>
    <row r="154" spans="1:6" s="13" customFormat="1" ht="5.45" customHeight="1" x14ac:dyDescent="0.25">
      <c r="A154" s="15"/>
      <c r="B154" s="2"/>
      <c r="C154" s="94"/>
      <c r="D154" s="94"/>
      <c r="E154" s="199"/>
      <c r="F154" s="199"/>
    </row>
    <row r="155" spans="1:6" s="14" customFormat="1" ht="5.65" customHeight="1" x14ac:dyDescent="0.25">
      <c r="A155" s="17"/>
      <c r="B155" s="3"/>
      <c r="C155" s="9"/>
      <c r="D155" s="9"/>
      <c r="E155" s="200"/>
      <c r="F155" s="200"/>
    </row>
    <row r="156" spans="1:6" s="13" customFormat="1" ht="46.9" customHeight="1" x14ac:dyDescent="0.25">
      <c r="A156" s="12" t="s">
        <v>19</v>
      </c>
      <c r="B156" s="1" t="s">
        <v>130</v>
      </c>
      <c r="C156" s="4" t="s">
        <v>29</v>
      </c>
      <c r="D156" s="10">
        <v>79</v>
      </c>
      <c r="E156" s="10"/>
      <c r="F156" s="10"/>
    </row>
    <row r="157" spans="1:6" s="13" customFormat="1" ht="5.65" customHeight="1" x14ac:dyDescent="0.25">
      <c r="A157" s="15"/>
      <c r="B157" s="2"/>
      <c r="C157" s="94"/>
      <c r="D157" s="94"/>
      <c r="E157" s="199"/>
      <c r="F157" s="199"/>
    </row>
    <row r="158" spans="1:6" s="14" customFormat="1" ht="5.65" customHeight="1" x14ac:dyDescent="0.25">
      <c r="A158" s="17"/>
      <c r="B158" s="3"/>
      <c r="C158" s="9"/>
      <c r="D158" s="9"/>
      <c r="E158" s="200"/>
      <c r="F158" s="200"/>
    </row>
    <row r="159" spans="1:6" s="13" customFormat="1" ht="46.15" customHeight="1" x14ac:dyDescent="0.25">
      <c r="A159" s="12" t="s">
        <v>40</v>
      </c>
      <c r="B159" s="1" t="s">
        <v>131</v>
      </c>
      <c r="C159" s="4" t="s">
        <v>49</v>
      </c>
      <c r="D159" s="10">
        <v>21</v>
      </c>
      <c r="E159" s="10"/>
      <c r="F159" s="10"/>
    </row>
    <row r="160" spans="1:6" s="13" customFormat="1" ht="5.65" customHeight="1" x14ac:dyDescent="0.25">
      <c r="A160" s="15"/>
      <c r="B160" s="2"/>
      <c r="C160" s="94"/>
      <c r="D160" s="94"/>
      <c r="E160" s="199"/>
      <c r="F160" s="199"/>
    </row>
    <row r="161" spans="1:6" s="14" customFormat="1" ht="5.65" customHeight="1" x14ac:dyDescent="0.25">
      <c r="A161" s="17"/>
      <c r="B161" s="3"/>
      <c r="C161" s="9"/>
      <c r="D161" s="9"/>
      <c r="E161" s="200"/>
      <c r="F161" s="200"/>
    </row>
    <row r="162" spans="1:6" s="13" customFormat="1" ht="89.45" customHeight="1" x14ac:dyDescent="0.25">
      <c r="A162" s="12" t="s">
        <v>42</v>
      </c>
      <c r="B162" s="1" t="s">
        <v>132</v>
      </c>
      <c r="C162" s="4" t="s">
        <v>29</v>
      </c>
      <c r="D162" s="10">
        <v>145</v>
      </c>
      <c r="E162" s="10"/>
      <c r="F162" s="10"/>
    </row>
    <row r="163" spans="1:6" s="13" customFormat="1" ht="5.65" customHeight="1" x14ac:dyDescent="0.25">
      <c r="A163" s="15"/>
      <c r="B163" s="2"/>
      <c r="C163" s="94"/>
      <c r="D163" s="94"/>
      <c r="E163" s="199"/>
      <c r="F163" s="199"/>
    </row>
    <row r="164" spans="1:6" s="14" customFormat="1" ht="5.65" customHeight="1" x14ac:dyDescent="0.25">
      <c r="A164" s="17"/>
      <c r="B164" s="3"/>
      <c r="C164" s="9"/>
      <c r="D164" s="9"/>
      <c r="E164" s="200"/>
      <c r="F164" s="200"/>
    </row>
    <row r="165" spans="1:6" s="51" customFormat="1" ht="147.6" customHeight="1" x14ac:dyDescent="0.25">
      <c r="A165" s="49" t="s">
        <v>43</v>
      </c>
      <c r="B165" s="50" t="s">
        <v>666</v>
      </c>
      <c r="C165" s="4" t="s">
        <v>7</v>
      </c>
      <c r="D165" s="97">
        <v>2</v>
      </c>
      <c r="E165" s="97"/>
      <c r="F165" s="97"/>
    </row>
    <row r="166" spans="1:6" s="51" customFormat="1" ht="17.25" customHeight="1" x14ac:dyDescent="0.25">
      <c r="A166" s="49"/>
      <c r="B166" s="50"/>
      <c r="C166" s="4"/>
      <c r="D166" s="97"/>
      <c r="E166" s="97"/>
      <c r="F166" s="97"/>
    </row>
    <row r="167" spans="1:6" s="51" customFormat="1" ht="63" customHeight="1" x14ac:dyDescent="0.25">
      <c r="A167" s="17" t="s">
        <v>44</v>
      </c>
      <c r="B167" s="1" t="s">
        <v>898</v>
      </c>
      <c r="C167" s="9" t="s">
        <v>29</v>
      </c>
      <c r="D167" s="211">
        <v>132</v>
      </c>
      <c r="E167" s="97"/>
      <c r="F167" s="97"/>
    </row>
    <row r="168" spans="1:6" s="14" customFormat="1" ht="15" customHeight="1" x14ac:dyDescent="0.25">
      <c r="A168" s="17"/>
      <c r="B168" s="3"/>
      <c r="C168" s="9"/>
      <c r="D168" s="9"/>
      <c r="E168" s="200"/>
      <c r="F168" s="200"/>
    </row>
    <row r="169" spans="1:6" s="14" customFormat="1" x14ac:dyDescent="0.25">
      <c r="A169" s="12" t="s">
        <v>45</v>
      </c>
      <c r="B169" s="1" t="s">
        <v>22</v>
      </c>
      <c r="C169" s="19" t="s">
        <v>689</v>
      </c>
      <c r="D169" s="137">
        <v>0.1</v>
      </c>
      <c r="E169" s="200"/>
      <c r="F169" s="97"/>
    </row>
    <row r="170" spans="1:6" s="13" customFormat="1" ht="5.65" customHeight="1" x14ac:dyDescent="0.25">
      <c r="A170" s="15"/>
      <c r="B170" s="2"/>
      <c r="C170" s="94"/>
      <c r="D170" s="94"/>
      <c r="E170" s="199"/>
      <c r="F170" s="199"/>
    </row>
    <row r="171" spans="1:6" s="14" customFormat="1" ht="5.65" customHeight="1" x14ac:dyDescent="0.25">
      <c r="A171" s="17"/>
      <c r="B171" s="3"/>
      <c r="C171" s="9"/>
      <c r="D171" s="9"/>
      <c r="E171" s="200"/>
      <c r="F171" s="200"/>
    </row>
    <row r="172" spans="1:6" s="13" customFormat="1" ht="16.5" customHeight="1" x14ac:dyDescent="0.25">
      <c r="A172" s="47"/>
      <c r="B172" s="160" t="s">
        <v>840</v>
      </c>
      <c r="C172" s="160"/>
      <c r="D172" s="160"/>
      <c r="E172" s="201"/>
      <c r="F172" s="202"/>
    </row>
    <row r="173" spans="1:6" s="13" customFormat="1" x14ac:dyDescent="0.25">
      <c r="A173" s="12"/>
      <c r="B173" s="46"/>
      <c r="C173" s="4"/>
      <c r="D173" s="10"/>
      <c r="E173" s="10"/>
      <c r="F173" s="10"/>
    </row>
    <row r="174" spans="1:6" s="13" customFormat="1" x14ac:dyDescent="0.25">
      <c r="A174" s="12"/>
      <c r="B174" s="46"/>
      <c r="C174" s="4"/>
      <c r="D174" s="10"/>
      <c r="E174" s="10"/>
      <c r="F174" s="10"/>
    </row>
    <row r="175" spans="1:6" x14ac:dyDescent="0.25">
      <c r="A175" s="37" t="s">
        <v>31</v>
      </c>
      <c r="B175" s="38" t="s">
        <v>38</v>
      </c>
      <c r="C175" s="5"/>
      <c r="D175" s="5"/>
      <c r="E175" s="5"/>
      <c r="F175" s="40"/>
    </row>
    <row r="176" spans="1:6" s="13" customFormat="1" ht="5.65" customHeight="1" x14ac:dyDescent="0.25">
      <c r="A176" s="15"/>
      <c r="B176" s="2"/>
      <c r="C176" s="94"/>
      <c r="D176" s="94"/>
      <c r="E176" s="94"/>
      <c r="F176" s="94"/>
    </row>
    <row r="177" spans="1:6" s="14" customFormat="1" ht="5.65" customHeight="1" x14ac:dyDescent="0.25">
      <c r="A177" s="17"/>
      <c r="B177" s="3"/>
      <c r="C177" s="9"/>
      <c r="D177" s="9"/>
      <c r="E177" s="9"/>
      <c r="F177" s="9"/>
    </row>
    <row r="178" spans="1:6" s="13" customFormat="1" ht="91.15" customHeight="1" x14ac:dyDescent="0.25">
      <c r="A178" s="12" t="s">
        <v>27</v>
      </c>
      <c r="B178" s="1" t="s">
        <v>667</v>
      </c>
      <c r="C178" s="4" t="s">
        <v>29</v>
      </c>
      <c r="D178" s="10">
        <v>6</v>
      </c>
      <c r="E178" s="10"/>
      <c r="F178" s="10"/>
    </row>
    <row r="179" spans="1:6" s="13" customFormat="1" ht="5.65" customHeight="1" x14ac:dyDescent="0.25">
      <c r="A179" s="15"/>
      <c r="B179" s="2"/>
      <c r="C179" s="94"/>
      <c r="D179" s="94"/>
      <c r="E179" s="94"/>
      <c r="F179" s="94"/>
    </row>
    <row r="180" spans="1:6" s="14" customFormat="1" ht="5.65" customHeight="1" x14ac:dyDescent="0.25">
      <c r="A180" s="17"/>
      <c r="B180" s="3"/>
      <c r="C180" s="9"/>
      <c r="D180" s="9"/>
      <c r="E180" s="9"/>
      <c r="F180" s="9"/>
    </row>
    <row r="181" spans="1:6" s="13" customFormat="1" ht="44.45" customHeight="1" x14ac:dyDescent="0.25">
      <c r="A181" s="12" t="s">
        <v>12</v>
      </c>
      <c r="B181" s="1" t="s">
        <v>136</v>
      </c>
      <c r="C181" s="4" t="s">
        <v>49</v>
      </c>
      <c r="D181" s="10">
        <v>23</v>
      </c>
      <c r="E181" s="10"/>
      <c r="F181" s="10"/>
    </row>
    <row r="182" spans="1:6" s="13" customFormat="1" ht="5.65" customHeight="1" x14ac:dyDescent="0.25">
      <c r="A182" s="15"/>
      <c r="B182" s="2"/>
      <c r="C182" s="94"/>
      <c r="D182" s="94"/>
      <c r="E182" s="94"/>
      <c r="F182" s="94"/>
    </row>
    <row r="183" spans="1:6" s="14" customFormat="1" ht="5.65" customHeight="1" x14ac:dyDescent="0.25">
      <c r="A183" s="17"/>
      <c r="B183" s="3"/>
      <c r="C183" s="9"/>
      <c r="D183" s="9"/>
      <c r="E183" s="9"/>
      <c r="F183" s="9"/>
    </row>
    <row r="184" spans="1:6" s="13" customFormat="1" ht="78.599999999999994" customHeight="1" x14ac:dyDescent="0.25">
      <c r="A184" s="12" t="s">
        <v>13</v>
      </c>
      <c r="B184" s="1" t="s">
        <v>909</v>
      </c>
      <c r="C184" s="4" t="s">
        <v>29</v>
      </c>
      <c r="D184" s="10">
        <v>41</v>
      </c>
      <c r="E184" s="10"/>
      <c r="F184" s="10"/>
    </row>
    <row r="185" spans="1:6" s="13" customFormat="1" ht="15.75" customHeight="1" x14ac:dyDescent="0.25">
      <c r="A185" s="12"/>
      <c r="B185" s="1"/>
      <c r="C185" s="4"/>
      <c r="D185" s="10"/>
      <c r="E185" s="10"/>
      <c r="F185" s="10"/>
    </row>
    <row r="186" spans="1:6" s="13" customFormat="1" ht="105" x14ac:dyDescent="0.25">
      <c r="A186" s="12" t="s">
        <v>14</v>
      </c>
      <c r="B186" s="1" t="s">
        <v>920</v>
      </c>
      <c r="C186" s="4" t="s">
        <v>26</v>
      </c>
      <c r="D186" s="10">
        <v>15</v>
      </c>
      <c r="E186" s="94"/>
      <c r="F186" s="94"/>
    </row>
    <row r="187" spans="1:6" s="14" customFormat="1" ht="5.65" customHeight="1" x14ac:dyDescent="0.25">
      <c r="A187" s="17"/>
      <c r="B187" s="3"/>
      <c r="C187" s="9"/>
      <c r="D187" s="9"/>
      <c r="E187" s="9"/>
      <c r="F187" s="9"/>
    </row>
    <row r="188" spans="1:6" s="14" customFormat="1" x14ac:dyDescent="0.25">
      <c r="A188" s="12" t="s">
        <v>15</v>
      </c>
      <c r="B188" s="1" t="s">
        <v>22</v>
      </c>
      <c r="C188" s="19" t="s">
        <v>689</v>
      </c>
      <c r="D188" s="137">
        <v>0.1</v>
      </c>
      <c r="E188" s="9"/>
      <c r="F188" s="9"/>
    </row>
    <row r="189" spans="1:6" s="13" customFormat="1" ht="5.65" customHeight="1" x14ac:dyDescent="0.25">
      <c r="A189" s="15"/>
      <c r="B189" s="2"/>
      <c r="C189" s="94"/>
      <c r="D189" s="94"/>
      <c r="E189" s="94"/>
      <c r="F189" s="94"/>
    </row>
    <row r="190" spans="1:6" s="14" customFormat="1" ht="5.65" customHeight="1" x14ac:dyDescent="0.25">
      <c r="A190" s="17"/>
      <c r="B190" s="3"/>
      <c r="C190" s="9"/>
      <c r="D190" s="9"/>
      <c r="E190" s="9"/>
      <c r="F190" s="9"/>
    </row>
    <row r="191" spans="1:6" s="13" customFormat="1" ht="16.5" customHeight="1" x14ac:dyDescent="0.25">
      <c r="A191" s="47"/>
      <c r="B191" s="160" t="s">
        <v>752</v>
      </c>
      <c r="C191" s="160"/>
      <c r="D191" s="160"/>
      <c r="E191" s="160"/>
      <c r="F191" s="161"/>
    </row>
    <row r="192" spans="1:6" s="13" customFormat="1" x14ac:dyDescent="0.25">
      <c r="A192" s="12"/>
      <c r="B192" s="46"/>
      <c r="C192" s="4"/>
      <c r="D192" s="10"/>
      <c r="E192" s="10"/>
      <c r="F192" s="10"/>
    </row>
    <row r="193" spans="1:6" s="13" customFormat="1" x14ac:dyDescent="0.25">
      <c r="A193" s="12"/>
      <c r="B193" s="46"/>
      <c r="C193" s="4"/>
      <c r="D193" s="10"/>
      <c r="E193" s="10"/>
      <c r="F193" s="10"/>
    </row>
    <row r="194" spans="1:6" x14ac:dyDescent="0.25">
      <c r="A194" s="37" t="s">
        <v>32</v>
      </c>
      <c r="B194" s="38" t="s">
        <v>47</v>
      </c>
      <c r="C194" s="5"/>
      <c r="D194" s="5"/>
      <c r="E194" s="5"/>
      <c r="F194" s="40"/>
    </row>
    <row r="195" spans="1:6" s="13" customFormat="1" ht="5.65" customHeight="1" x14ac:dyDescent="0.25">
      <c r="A195" s="15"/>
      <c r="B195" s="2"/>
      <c r="C195" s="94"/>
      <c r="D195" s="94"/>
      <c r="E195" s="94"/>
      <c r="F195" s="94"/>
    </row>
    <row r="196" spans="1:6" s="13" customFormat="1" ht="105" x14ac:dyDescent="0.25">
      <c r="A196" s="168">
        <v>1</v>
      </c>
      <c r="B196" s="166" t="s">
        <v>773</v>
      </c>
      <c r="C196" s="167" t="s">
        <v>29</v>
      </c>
      <c r="D196" s="9">
        <v>51</v>
      </c>
      <c r="E196" s="200"/>
      <c r="F196" s="200"/>
    </row>
    <row r="197" spans="1:6" s="13" customFormat="1" ht="15.95" customHeight="1" x14ac:dyDescent="0.25">
      <c r="A197" s="168"/>
      <c r="B197" s="166"/>
      <c r="C197" s="167"/>
      <c r="D197" s="9"/>
      <c r="E197" s="200"/>
      <c r="F197" s="200"/>
    </row>
    <row r="198" spans="1:6" s="13" customFormat="1" ht="75" x14ac:dyDescent="0.25">
      <c r="A198" s="168" t="s">
        <v>12</v>
      </c>
      <c r="B198" s="166" t="s">
        <v>774</v>
      </c>
      <c r="C198" s="167" t="s">
        <v>29</v>
      </c>
      <c r="D198" s="9">
        <v>79</v>
      </c>
      <c r="E198" s="200"/>
      <c r="F198" s="200"/>
    </row>
    <row r="199" spans="1:6" s="13" customFormat="1" ht="15.95" customHeight="1" x14ac:dyDescent="0.25">
      <c r="A199" s="168"/>
      <c r="B199" s="166"/>
      <c r="C199" s="167"/>
      <c r="D199" s="9"/>
      <c r="E199" s="200"/>
      <c r="F199" s="200"/>
    </row>
    <row r="200" spans="1:6" s="13" customFormat="1" ht="51" customHeight="1" x14ac:dyDescent="0.25">
      <c r="A200" s="168" t="s">
        <v>13</v>
      </c>
      <c r="B200" s="166" t="s">
        <v>775</v>
      </c>
      <c r="C200" s="167" t="s">
        <v>29</v>
      </c>
      <c r="D200" s="9">
        <v>16</v>
      </c>
      <c r="E200" s="200"/>
      <c r="F200" s="200"/>
    </row>
    <row r="201" spans="1:6" s="13" customFormat="1" ht="15.95" customHeight="1" x14ac:dyDescent="0.25">
      <c r="A201" s="168"/>
      <c r="B201" s="166"/>
      <c r="C201" s="167"/>
      <c r="D201" s="9"/>
      <c r="E201" s="200"/>
      <c r="F201" s="200"/>
    </row>
    <row r="202" spans="1:6" s="13" customFormat="1" ht="45" x14ac:dyDescent="0.25">
      <c r="A202" s="168" t="s">
        <v>14</v>
      </c>
      <c r="B202" s="166" t="s">
        <v>776</v>
      </c>
      <c r="C202" s="167" t="s">
        <v>7</v>
      </c>
      <c r="D202" s="9">
        <v>8</v>
      </c>
      <c r="E202" s="200"/>
      <c r="F202" s="200"/>
    </row>
    <row r="203" spans="1:6" s="13" customFormat="1" ht="15.95" customHeight="1" x14ac:dyDescent="0.25">
      <c r="A203" s="168"/>
      <c r="B203" s="32"/>
      <c r="C203" s="32"/>
      <c r="D203" s="9"/>
      <c r="E203" s="200"/>
      <c r="F203" s="200"/>
    </row>
    <row r="204" spans="1:6" s="13" customFormat="1" ht="60" x14ac:dyDescent="0.25">
      <c r="A204" s="168" t="s">
        <v>15</v>
      </c>
      <c r="B204" s="181" t="s">
        <v>1168</v>
      </c>
      <c r="C204" s="460" t="s">
        <v>29</v>
      </c>
      <c r="D204" s="9">
        <v>105</v>
      </c>
      <c r="E204" s="200"/>
      <c r="F204" s="200"/>
    </row>
    <row r="205" spans="1:6" s="13" customFormat="1" x14ac:dyDescent="0.25">
      <c r="A205" s="168"/>
      <c r="B205" s="181"/>
      <c r="C205" s="460"/>
      <c r="D205" s="9"/>
      <c r="E205" s="200"/>
      <c r="F205" s="200"/>
    </row>
    <row r="206" spans="1:6" s="13" customFormat="1" ht="66" customHeight="1" x14ac:dyDescent="0.25">
      <c r="A206" s="168"/>
      <c r="B206" s="181" t="s">
        <v>1169</v>
      </c>
      <c r="C206" s="460" t="s">
        <v>29</v>
      </c>
      <c r="D206" s="9">
        <v>45</v>
      </c>
      <c r="E206" s="200"/>
      <c r="F206" s="200"/>
    </row>
    <row r="207" spans="1:6" s="13" customFormat="1" ht="15.95" customHeight="1" x14ac:dyDescent="0.25">
      <c r="A207" s="168"/>
      <c r="B207" s="166"/>
      <c r="C207" s="167"/>
      <c r="D207" s="9"/>
      <c r="E207" s="200"/>
      <c r="F207" s="200"/>
    </row>
    <row r="208" spans="1:6" s="13" customFormat="1" ht="75" x14ac:dyDescent="0.25">
      <c r="A208" s="17" t="s">
        <v>16</v>
      </c>
      <c r="B208" s="166" t="s">
        <v>802</v>
      </c>
      <c r="C208" s="167" t="s">
        <v>29</v>
      </c>
      <c r="D208" s="169">
        <v>16</v>
      </c>
      <c r="E208" s="200"/>
      <c r="F208" s="200"/>
    </row>
    <row r="209" spans="1:6" s="13" customFormat="1" ht="15.95" customHeight="1" x14ac:dyDescent="0.25">
      <c r="A209" s="168"/>
      <c r="B209" s="166"/>
      <c r="C209" s="167"/>
      <c r="D209" s="9"/>
      <c r="E209" s="200"/>
      <c r="F209" s="200"/>
    </row>
    <row r="210" spans="1:6" s="13" customFormat="1" ht="60" x14ac:dyDescent="0.25">
      <c r="A210" s="168" t="s">
        <v>17</v>
      </c>
      <c r="B210" s="359" t="s">
        <v>803</v>
      </c>
      <c r="C210" s="360" t="s">
        <v>687</v>
      </c>
      <c r="D210" s="361">
        <v>28</v>
      </c>
      <c r="E210" s="200"/>
      <c r="F210" s="200"/>
    </row>
    <row r="211" spans="1:6" s="13" customFormat="1" ht="15.95" customHeight="1" x14ac:dyDescent="0.25">
      <c r="A211" s="168"/>
      <c r="B211" s="166"/>
      <c r="C211" s="167"/>
      <c r="D211" s="9"/>
      <c r="E211" s="200"/>
      <c r="F211" s="200"/>
    </row>
    <row r="212" spans="1:6" s="13" customFormat="1" ht="30" x14ac:dyDescent="0.25">
      <c r="A212" s="168" t="s">
        <v>18</v>
      </c>
      <c r="B212" s="166" t="s">
        <v>778</v>
      </c>
      <c r="C212" s="167" t="s">
        <v>29</v>
      </c>
      <c r="D212" s="9">
        <v>160</v>
      </c>
      <c r="E212" s="200"/>
      <c r="F212" s="200"/>
    </row>
    <row r="213" spans="1:6" s="13" customFormat="1" ht="15.95" customHeight="1" x14ac:dyDescent="0.25">
      <c r="A213" s="17"/>
      <c r="B213" s="41"/>
      <c r="C213" s="9"/>
      <c r="D213" s="9"/>
      <c r="E213" s="200"/>
      <c r="F213" s="200"/>
    </row>
    <row r="214" spans="1:6" s="13" customFormat="1" ht="90" x14ac:dyDescent="0.25">
      <c r="A214" s="17" t="s">
        <v>19</v>
      </c>
      <c r="B214" s="362" t="s">
        <v>781</v>
      </c>
      <c r="C214" s="363" t="s">
        <v>29</v>
      </c>
      <c r="D214" s="211">
        <v>32</v>
      </c>
      <c r="E214" s="200"/>
      <c r="F214" s="200"/>
    </row>
    <row r="215" spans="1:6" s="13" customFormat="1" ht="15.95" customHeight="1" x14ac:dyDescent="0.25">
      <c r="A215" s="17"/>
      <c r="B215" s="362"/>
      <c r="C215" s="363"/>
      <c r="D215" s="211"/>
      <c r="E215" s="200"/>
      <c r="F215" s="200"/>
    </row>
    <row r="216" spans="1:6" s="13" customFormat="1" ht="105" x14ac:dyDescent="0.25">
      <c r="A216" s="17" t="s">
        <v>40</v>
      </c>
      <c r="B216" s="362" t="s">
        <v>865</v>
      </c>
      <c r="C216" s="363" t="s">
        <v>7</v>
      </c>
      <c r="D216" s="211">
        <v>8</v>
      </c>
      <c r="E216" s="200"/>
      <c r="F216" s="200"/>
    </row>
    <row r="217" spans="1:6" s="13" customFormat="1" ht="15.95" customHeight="1" x14ac:dyDescent="0.25">
      <c r="A217" s="17"/>
      <c r="B217" s="362"/>
      <c r="C217" s="363"/>
      <c r="D217" s="211"/>
      <c r="E217" s="200"/>
      <c r="F217" s="200"/>
    </row>
    <row r="218" spans="1:6" s="13" customFormat="1" ht="240" x14ac:dyDescent="0.25">
      <c r="A218" s="17" t="s">
        <v>42</v>
      </c>
      <c r="B218" s="364" t="s">
        <v>866</v>
      </c>
      <c r="C218" s="363" t="s">
        <v>687</v>
      </c>
      <c r="D218" s="211">
        <v>12</v>
      </c>
      <c r="E218" s="200"/>
      <c r="F218" s="200"/>
    </row>
    <row r="219" spans="1:6" s="13" customFormat="1" ht="15.95" customHeight="1" x14ac:dyDescent="0.25">
      <c r="A219" s="17"/>
      <c r="B219" s="364"/>
      <c r="C219" s="363"/>
      <c r="D219" s="211"/>
      <c r="E219" s="200"/>
      <c r="F219" s="200"/>
    </row>
    <row r="220" spans="1:6" s="13" customFormat="1" ht="45" x14ac:dyDescent="0.25">
      <c r="A220" s="12" t="s">
        <v>43</v>
      </c>
      <c r="B220" s="1" t="s">
        <v>823</v>
      </c>
      <c r="C220" s="4" t="s">
        <v>29</v>
      </c>
      <c r="D220" s="10">
        <v>46</v>
      </c>
      <c r="E220" s="200"/>
      <c r="F220" s="200"/>
    </row>
    <row r="221" spans="1:6" s="13" customFormat="1" ht="15.95" customHeight="1" x14ac:dyDescent="0.25">
      <c r="A221" s="17"/>
      <c r="B221" s="365"/>
      <c r="C221" s="360"/>
      <c r="D221" s="361"/>
      <c r="E221" s="200"/>
      <c r="F221" s="200"/>
    </row>
    <row r="222" spans="1:6" s="13" customFormat="1" ht="90" x14ac:dyDescent="0.25">
      <c r="A222" s="183" t="s">
        <v>44</v>
      </c>
      <c r="B222" s="359" t="s">
        <v>824</v>
      </c>
      <c r="C222" s="366" t="s">
        <v>29</v>
      </c>
      <c r="D222" s="361">
        <v>46</v>
      </c>
      <c r="E222" s="200"/>
      <c r="F222" s="200"/>
    </row>
    <row r="223" spans="1:6" s="13" customFormat="1" ht="15.95" customHeight="1" x14ac:dyDescent="0.25">
      <c r="A223" s="17"/>
      <c r="B223" s="365"/>
      <c r="C223" s="360"/>
      <c r="D223" s="361"/>
      <c r="E223" s="200"/>
      <c r="F223" s="200"/>
    </row>
    <row r="224" spans="1:6" s="13" customFormat="1" ht="215.25" customHeight="1" x14ac:dyDescent="0.25">
      <c r="A224" s="17" t="s">
        <v>45</v>
      </c>
      <c r="B224" s="48" t="s">
        <v>1108</v>
      </c>
      <c r="C224" s="367" t="s">
        <v>29</v>
      </c>
      <c r="D224" s="368">
        <v>12</v>
      </c>
      <c r="E224" s="200"/>
      <c r="F224" s="200"/>
    </row>
    <row r="225" spans="1:6" s="13" customFormat="1" ht="15.95" customHeight="1" x14ac:dyDescent="0.25">
      <c r="A225" s="17"/>
      <c r="B225" s="369"/>
      <c r="C225" s="363"/>
      <c r="D225" s="211"/>
      <c r="E225" s="200"/>
      <c r="F225" s="200"/>
    </row>
    <row r="226" spans="1:6" s="13" customFormat="1" ht="330" x14ac:dyDescent="0.25">
      <c r="A226" s="17" t="s">
        <v>46</v>
      </c>
      <c r="B226" s="1" t="s">
        <v>820</v>
      </c>
      <c r="C226" s="367" t="s">
        <v>29</v>
      </c>
      <c r="D226" s="9">
        <v>2.5</v>
      </c>
      <c r="E226" s="200"/>
      <c r="F226" s="200"/>
    </row>
    <row r="227" spans="1:6" s="13" customFormat="1" ht="15.95" customHeight="1" x14ac:dyDescent="0.25">
      <c r="A227" s="17"/>
      <c r="B227" s="1"/>
      <c r="C227" s="367"/>
      <c r="D227" s="9"/>
      <c r="E227" s="200"/>
      <c r="F227" s="200"/>
    </row>
    <row r="228" spans="1:6" s="13" customFormat="1" ht="120" x14ac:dyDescent="0.25">
      <c r="A228" s="17" t="s">
        <v>78</v>
      </c>
      <c r="B228" s="1" t="s">
        <v>910</v>
      </c>
      <c r="C228" s="4" t="s">
        <v>7</v>
      </c>
      <c r="D228" s="10">
        <v>1</v>
      </c>
      <c r="E228" s="200"/>
      <c r="F228" s="200"/>
    </row>
    <row r="229" spans="1:6" s="13" customFormat="1" ht="15.95" customHeight="1" x14ac:dyDescent="0.25">
      <c r="A229" s="17"/>
      <c r="B229" s="1"/>
      <c r="C229" s="4"/>
      <c r="D229" s="10"/>
      <c r="E229" s="200"/>
      <c r="F229" s="200"/>
    </row>
    <row r="230" spans="1:6" s="13" customFormat="1" ht="51" x14ac:dyDescent="0.25">
      <c r="A230" s="17" t="s">
        <v>138</v>
      </c>
      <c r="B230" s="370" t="s">
        <v>830</v>
      </c>
      <c r="C230" s="360"/>
      <c r="D230" s="361"/>
      <c r="E230" s="200"/>
      <c r="F230" s="200"/>
    </row>
    <row r="231" spans="1:6" s="13" customFormat="1" ht="15.95" customHeight="1" x14ac:dyDescent="0.25">
      <c r="A231" s="17" t="s">
        <v>912</v>
      </c>
      <c r="B231" s="365" t="s">
        <v>831</v>
      </c>
      <c r="C231" s="360" t="s">
        <v>832</v>
      </c>
      <c r="D231" s="361">
        <v>1</v>
      </c>
      <c r="E231" s="200"/>
      <c r="F231" s="200"/>
    </row>
    <row r="232" spans="1:6" s="13" customFormat="1" ht="15.95" customHeight="1" x14ac:dyDescent="0.25">
      <c r="A232" s="17" t="s">
        <v>913</v>
      </c>
      <c r="B232" s="365" t="s">
        <v>833</v>
      </c>
      <c r="C232" s="360" t="s">
        <v>832</v>
      </c>
      <c r="D232" s="361">
        <v>1</v>
      </c>
      <c r="E232" s="200"/>
      <c r="F232" s="200"/>
    </row>
    <row r="233" spans="1:6" s="13" customFormat="1" ht="15.95" customHeight="1" x14ac:dyDescent="0.25">
      <c r="A233" s="17" t="s">
        <v>914</v>
      </c>
      <c r="B233" s="365" t="s">
        <v>834</v>
      </c>
      <c r="C233" s="360" t="s">
        <v>832</v>
      </c>
      <c r="D233" s="361">
        <v>3</v>
      </c>
      <c r="E233" s="200"/>
      <c r="F233" s="200"/>
    </row>
    <row r="234" spans="1:6" s="13" customFormat="1" ht="15.95" customHeight="1" x14ac:dyDescent="0.25">
      <c r="A234" s="17" t="s">
        <v>915</v>
      </c>
      <c r="B234" s="365" t="s">
        <v>835</v>
      </c>
      <c r="C234" s="360" t="s">
        <v>832</v>
      </c>
      <c r="D234" s="361">
        <v>8</v>
      </c>
      <c r="E234" s="200"/>
      <c r="F234" s="200"/>
    </row>
    <row r="235" spans="1:6" s="13" customFormat="1" ht="15.95" customHeight="1" x14ac:dyDescent="0.25">
      <c r="A235" s="17" t="s">
        <v>916</v>
      </c>
      <c r="B235" s="365" t="s">
        <v>836</v>
      </c>
      <c r="C235" s="360" t="s">
        <v>832</v>
      </c>
      <c r="D235" s="361">
        <v>8</v>
      </c>
      <c r="E235" s="200"/>
      <c r="F235" s="200"/>
    </row>
    <row r="236" spans="1:6" s="13" customFormat="1" ht="15.95" customHeight="1" x14ac:dyDescent="0.25">
      <c r="A236" s="17" t="s">
        <v>917</v>
      </c>
      <c r="B236" s="365" t="s">
        <v>837</v>
      </c>
      <c r="C236" s="360" t="s">
        <v>832</v>
      </c>
      <c r="D236" s="361">
        <v>1</v>
      </c>
      <c r="E236" s="200"/>
      <c r="F236" s="200"/>
    </row>
    <row r="237" spans="1:6" s="13" customFormat="1" ht="15.95" customHeight="1" x14ac:dyDescent="0.25">
      <c r="A237" s="17"/>
      <c r="B237" s="365"/>
      <c r="C237" s="360"/>
      <c r="D237" s="361"/>
      <c r="E237" s="200"/>
      <c r="F237" s="200"/>
    </row>
    <row r="238" spans="1:6" s="13" customFormat="1" ht="38.25" x14ac:dyDescent="0.25">
      <c r="A238" s="17" t="s">
        <v>139</v>
      </c>
      <c r="B238" s="370" t="s">
        <v>911</v>
      </c>
      <c r="C238" s="360" t="s">
        <v>832</v>
      </c>
      <c r="D238" s="361">
        <v>12</v>
      </c>
      <c r="E238" s="200"/>
      <c r="F238" s="200"/>
    </row>
    <row r="239" spans="1:6" s="13" customFormat="1" ht="15.95" customHeight="1" x14ac:dyDescent="0.25">
      <c r="A239" s="17"/>
      <c r="B239" s="370"/>
      <c r="C239" s="360"/>
      <c r="D239" s="361"/>
      <c r="E239" s="200"/>
      <c r="F239" s="200"/>
    </row>
    <row r="240" spans="1:6" s="13" customFormat="1" ht="15.95" customHeight="1" x14ac:dyDescent="0.25">
      <c r="A240" s="12" t="s">
        <v>243</v>
      </c>
      <c r="B240" s="1" t="s">
        <v>22</v>
      </c>
      <c r="C240" s="19" t="s">
        <v>689</v>
      </c>
      <c r="D240" s="137">
        <v>0.1</v>
      </c>
      <c r="E240" s="200"/>
      <c r="F240" s="10"/>
    </row>
    <row r="241" spans="1:6" s="13" customFormat="1" ht="7.5" customHeight="1" x14ac:dyDescent="0.25">
      <c r="A241" s="12"/>
      <c r="B241" s="1"/>
      <c r="C241" s="19"/>
      <c r="D241" s="137"/>
      <c r="E241" s="200"/>
      <c r="F241" s="10"/>
    </row>
    <row r="242" spans="1:6" s="13" customFormat="1" ht="15.95" customHeight="1" x14ac:dyDescent="0.25">
      <c r="A242" s="47"/>
      <c r="B242" s="160" t="s">
        <v>751</v>
      </c>
      <c r="C242" s="160"/>
      <c r="D242" s="160"/>
      <c r="E242" s="201"/>
      <c r="F242" s="202"/>
    </row>
    <row r="243" spans="1:6" s="13" customFormat="1" ht="15.95" customHeight="1" x14ac:dyDescent="0.25">
      <c r="A243" s="17"/>
      <c r="B243" s="41"/>
      <c r="C243" s="9"/>
      <c r="D243" s="9"/>
      <c r="E243" s="9"/>
      <c r="F243" s="9"/>
    </row>
    <row r="244" spans="1:6" s="13" customFormat="1" x14ac:dyDescent="0.25">
      <c r="A244" s="12"/>
      <c r="B244" s="46"/>
      <c r="C244" s="4"/>
      <c r="D244" s="10"/>
      <c r="E244" s="10"/>
      <c r="F244" s="10"/>
    </row>
    <row r="245" spans="1:6" x14ac:dyDescent="0.25">
      <c r="A245" s="37" t="s">
        <v>34</v>
      </c>
      <c r="B245" s="38" t="s">
        <v>52</v>
      </c>
      <c r="C245" s="5"/>
      <c r="D245" s="5"/>
      <c r="E245" s="5"/>
      <c r="F245" s="40"/>
    </row>
    <row r="246" spans="1:6" s="13" customFormat="1" ht="5.65" customHeight="1" x14ac:dyDescent="0.25">
      <c r="A246" s="15"/>
      <c r="B246" s="2"/>
      <c r="C246" s="16"/>
      <c r="D246" s="8"/>
      <c r="E246" s="8"/>
      <c r="F246" s="8"/>
    </row>
    <row r="247" spans="1:6" s="13" customFormat="1" ht="5.45" customHeight="1" x14ac:dyDescent="0.25">
      <c r="A247" s="17"/>
      <c r="B247" s="41"/>
      <c r="C247" s="18"/>
      <c r="D247" s="6"/>
      <c r="E247" s="6"/>
      <c r="F247" s="6"/>
    </row>
    <row r="248" spans="1:6" s="13" customFormat="1" ht="101.45" customHeight="1" x14ac:dyDescent="0.25">
      <c r="A248" s="542" t="s">
        <v>1212</v>
      </c>
      <c r="B248" s="542"/>
      <c r="C248" s="542"/>
      <c r="D248" s="542"/>
      <c r="E248" s="542"/>
      <c r="F248" s="542"/>
    </row>
    <row r="249" spans="1:6" s="13" customFormat="1" ht="87" customHeight="1" x14ac:dyDescent="0.25">
      <c r="A249" s="534" t="s">
        <v>1213</v>
      </c>
      <c r="B249" s="534"/>
      <c r="C249" s="534"/>
      <c r="D249" s="534"/>
      <c r="E249" s="534"/>
      <c r="F249" s="534"/>
    </row>
    <row r="250" spans="1:6" s="13" customFormat="1" ht="46.15" customHeight="1" x14ac:dyDescent="0.25">
      <c r="A250" s="534" t="s">
        <v>1110</v>
      </c>
      <c r="B250" s="534"/>
      <c r="C250" s="534"/>
      <c r="D250" s="534"/>
      <c r="E250" s="534"/>
      <c r="F250" s="534"/>
    </row>
    <row r="251" spans="1:6" s="13" customFormat="1" ht="133.15" customHeight="1" x14ac:dyDescent="0.25">
      <c r="A251" s="534" t="s">
        <v>1111</v>
      </c>
      <c r="B251" s="534"/>
      <c r="C251" s="534"/>
      <c r="D251" s="534"/>
      <c r="E251" s="534"/>
      <c r="F251" s="534"/>
    </row>
    <row r="252" spans="1:6" s="13" customFormat="1" ht="90" customHeight="1" x14ac:dyDescent="0.25">
      <c r="A252" s="534" t="s">
        <v>1112</v>
      </c>
      <c r="B252" s="534"/>
      <c r="C252" s="534"/>
      <c r="D252" s="534"/>
      <c r="E252" s="534"/>
      <c r="F252" s="534"/>
    </row>
    <row r="253" spans="1:6" s="13" customFormat="1" ht="100.9" customHeight="1" x14ac:dyDescent="0.25">
      <c r="A253" s="534" t="s">
        <v>1113</v>
      </c>
      <c r="B253" s="534"/>
      <c r="C253" s="534"/>
      <c r="D253" s="534"/>
      <c r="E253" s="534"/>
      <c r="F253" s="534"/>
    </row>
    <row r="254" spans="1:6" s="13" customFormat="1" ht="86.45" customHeight="1" x14ac:dyDescent="0.25">
      <c r="A254" s="534" t="s">
        <v>1114</v>
      </c>
      <c r="B254" s="534"/>
      <c r="C254" s="534"/>
      <c r="D254" s="534"/>
      <c r="E254" s="534"/>
      <c r="F254" s="534"/>
    </row>
    <row r="255" spans="1:6" s="13" customFormat="1" ht="130.9" customHeight="1" x14ac:dyDescent="0.25">
      <c r="A255" s="534" t="s">
        <v>1115</v>
      </c>
      <c r="B255" s="534"/>
      <c r="C255" s="534"/>
      <c r="D255" s="534"/>
      <c r="E255" s="534"/>
      <c r="F255" s="534"/>
    </row>
    <row r="256" spans="1:6" s="13" customFormat="1" ht="32.450000000000003" customHeight="1" x14ac:dyDescent="0.25">
      <c r="A256" s="531" t="s">
        <v>1070</v>
      </c>
      <c r="B256" s="532"/>
      <c r="C256" s="532"/>
      <c r="D256" s="532"/>
      <c r="E256" s="532"/>
      <c r="F256" s="532"/>
    </row>
    <row r="257" spans="1:6" s="13" customFormat="1" ht="5.65" customHeight="1" x14ac:dyDescent="0.25">
      <c r="A257" s="15"/>
      <c r="B257" s="2"/>
      <c r="C257" s="16"/>
      <c r="D257" s="8"/>
      <c r="E257" s="8"/>
      <c r="F257" s="8" t="str">
        <f t="shared" ref="F257" si="2">IF(D257&gt;0,ROUND((E257*D257),2),"")</f>
        <v/>
      </c>
    </row>
    <row r="258" spans="1:6" s="14" customFormat="1" ht="5.65" customHeight="1" x14ac:dyDescent="0.25">
      <c r="A258" s="17"/>
      <c r="B258" s="3"/>
      <c r="C258" s="18"/>
      <c r="D258" s="6"/>
      <c r="E258" s="6"/>
      <c r="F258" s="6"/>
    </row>
    <row r="259" spans="1:6" s="14" customFormat="1" ht="75.599999999999994" customHeight="1" x14ac:dyDescent="0.25">
      <c r="A259" s="548" t="s">
        <v>1116</v>
      </c>
      <c r="B259" s="548"/>
      <c r="C259" s="548"/>
      <c r="D259" s="548"/>
      <c r="E259" s="548"/>
      <c r="F259" s="548"/>
    </row>
    <row r="260" spans="1:6" s="13" customFormat="1" ht="5.65" customHeight="1" x14ac:dyDescent="0.25">
      <c r="A260" s="15"/>
      <c r="B260" s="2"/>
      <c r="C260" s="16"/>
      <c r="D260" s="8"/>
      <c r="E260" s="8"/>
      <c r="F260" s="8" t="str">
        <f t="shared" ref="F260:F261" si="3">IF(D260&gt;0,ROUND((E260*D260),2),"")</f>
        <v/>
      </c>
    </row>
    <row r="261" spans="1:6" s="13" customFormat="1" ht="5.65" customHeight="1" x14ac:dyDescent="0.25">
      <c r="A261" s="17"/>
      <c r="B261" s="41"/>
      <c r="C261" s="18"/>
      <c r="D261" s="6"/>
      <c r="E261" s="6"/>
      <c r="F261" s="6" t="str">
        <f t="shared" si="3"/>
        <v/>
      </c>
    </row>
    <row r="262" spans="1:6" x14ac:dyDescent="0.25">
      <c r="A262" s="216" t="s">
        <v>433</v>
      </c>
      <c r="B262" s="38" t="s">
        <v>150</v>
      </c>
      <c r="C262" s="5"/>
      <c r="D262" s="5"/>
      <c r="E262" s="196"/>
      <c r="F262" s="40"/>
    </row>
    <row r="263" spans="1:6" s="13" customFormat="1" ht="5.65" customHeight="1" x14ac:dyDescent="0.25">
      <c r="A263" s="15"/>
      <c r="B263" s="2"/>
      <c r="C263" s="94"/>
      <c r="D263" s="94"/>
      <c r="E263" s="199"/>
      <c r="F263" s="199"/>
    </row>
    <row r="264" spans="1:6" s="54" customFormat="1" ht="5.45" customHeight="1" x14ac:dyDescent="0.25">
      <c r="A264" s="52"/>
      <c r="B264" s="53"/>
      <c r="C264" s="98"/>
      <c r="D264" s="98"/>
      <c r="E264" s="207"/>
      <c r="F264" s="207"/>
    </row>
    <row r="265" spans="1:6" s="51" customFormat="1" ht="90" x14ac:dyDescent="0.25">
      <c r="A265" s="49" t="s">
        <v>27</v>
      </c>
      <c r="B265" s="50" t="s">
        <v>1117</v>
      </c>
      <c r="C265" s="96" t="s">
        <v>49</v>
      </c>
      <c r="D265" s="97">
        <v>12</v>
      </c>
      <c r="E265" s="97"/>
      <c r="F265" s="97"/>
    </row>
    <row r="266" spans="1:6" s="51" customFormat="1" ht="5.65" customHeight="1" x14ac:dyDescent="0.25">
      <c r="A266" s="55"/>
      <c r="B266" s="56"/>
      <c r="C266" s="99"/>
      <c r="D266" s="99"/>
      <c r="E266" s="208"/>
      <c r="F266" s="208"/>
    </row>
    <row r="267" spans="1:6" s="13" customFormat="1" ht="5.65" customHeight="1" x14ac:dyDescent="0.25">
      <c r="A267" s="17"/>
      <c r="B267" s="41"/>
      <c r="C267" s="9"/>
      <c r="D267" s="9"/>
      <c r="E267" s="200"/>
      <c r="F267" s="200"/>
    </row>
    <row r="268" spans="1:6" x14ac:dyDescent="0.25">
      <c r="A268" s="216" t="s">
        <v>434</v>
      </c>
      <c r="B268" s="38" t="s">
        <v>59</v>
      </c>
      <c r="C268" s="5"/>
      <c r="D268" s="5"/>
      <c r="E268" s="196"/>
      <c r="F268" s="40"/>
    </row>
    <row r="269" spans="1:6" s="13" customFormat="1" ht="5.65" customHeight="1" x14ac:dyDescent="0.25">
      <c r="A269" s="15"/>
      <c r="B269" s="2"/>
      <c r="C269" s="94"/>
      <c r="D269" s="94"/>
      <c r="E269" s="199"/>
      <c r="F269" s="199"/>
    </row>
    <row r="270" spans="1:6" s="14" customFormat="1" ht="5.45" customHeight="1" x14ac:dyDescent="0.25">
      <c r="A270" s="17"/>
      <c r="B270" s="3"/>
      <c r="C270" s="9"/>
      <c r="D270" s="9"/>
      <c r="E270" s="200"/>
      <c r="F270" s="200"/>
    </row>
    <row r="271" spans="1:6" s="14" customFormat="1" ht="15.6" customHeight="1" x14ac:dyDescent="0.25">
      <c r="A271" s="12" t="s">
        <v>27</v>
      </c>
      <c r="B271" s="46" t="s">
        <v>668</v>
      </c>
      <c r="C271" s="9"/>
      <c r="D271" s="9"/>
      <c r="E271" s="200"/>
      <c r="F271" s="200"/>
    </row>
    <row r="272" spans="1:6" s="13" customFormat="1" x14ac:dyDescent="0.25">
      <c r="A272" s="12" t="s">
        <v>8</v>
      </c>
      <c r="B272" s="46" t="s">
        <v>631</v>
      </c>
      <c r="C272" s="4" t="s">
        <v>7</v>
      </c>
      <c r="D272" s="10">
        <v>5</v>
      </c>
      <c r="E272" s="10"/>
      <c r="F272" s="10"/>
    </row>
    <row r="273" spans="1:6" s="13" customFormat="1" ht="5.65" customHeight="1" x14ac:dyDescent="0.25">
      <c r="A273" s="15"/>
      <c r="B273" s="2"/>
      <c r="C273" s="94"/>
      <c r="D273" s="94"/>
      <c r="E273" s="199"/>
      <c r="F273" s="199"/>
    </row>
    <row r="274" spans="1:6" s="14" customFormat="1" ht="5.45" customHeight="1" x14ac:dyDescent="0.25">
      <c r="A274" s="17"/>
      <c r="B274" s="3"/>
      <c r="C274" s="9"/>
      <c r="D274" s="9"/>
      <c r="E274" s="200"/>
      <c r="F274" s="200"/>
    </row>
    <row r="275" spans="1:6" s="14" customFormat="1" ht="18" customHeight="1" x14ac:dyDescent="0.25">
      <c r="A275" s="12" t="s">
        <v>12</v>
      </c>
      <c r="B275" s="46" t="s">
        <v>292</v>
      </c>
      <c r="C275" s="9"/>
      <c r="D275" s="9"/>
      <c r="E275" s="200"/>
      <c r="F275" s="200"/>
    </row>
    <row r="276" spans="1:6" s="13" customFormat="1" x14ac:dyDescent="0.25">
      <c r="A276" s="12" t="s">
        <v>60</v>
      </c>
      <c r="B276" s="46" t="s">
        <v>480</v>
      </c>
      <c r="C276" s="4" t="s">
        <v>7</v>
      </c>
      <c r="D276" s="10">
        <v>1</v>
      </c>
      <c r="E276" s="10"/>
      <c r="F276" s="10"/>
    </row>
    <row r="277" spans="1:6" s="13" customFormat="1" x14ac:dyDescent="0.25">
      <c r="A277" s="12" t="s">
        <v>60</v>
      </c>
      <c r="B277" s="46" t="s">
        <v>575</v>
      </c>
      <c r="C277" s="4" t="s">
        <v>7</v>
      </c>
      <c r="D277" s="10">
        <v>2</v>
      </c>
      <c r="E277" s="10"/>
      <c r="F277" s="10"/>
    </row>
    <row r="278" spans="1:6" s="13" customFormat="1" ht="5.65" customHeight="1" x14ac:dyDescent="0.25">
      <c r="A278" s="15"/>
      <c r="B278" s="2"/>
      <c r="C278" s="94"/>
      <c r="D278" s="94"/>
      <c r="E278" s="199"/>
      <c r="F278" s="199"/>
    </row>
    <row r="279" spans="1:6" s="14" customFormat="1" ht="5.45" customHeight="1" x14ac:dyDescent="0.25">
      <c r="A279" s="17"/>
      <c r="B279" s="3"/>
      <c r="C279" s="9"/>
      <c r="D279" s="9"/>
      <c r="E279" s="200"/>
      <c r="F279" s="200"/>
    </row>
    <row r="280" spans="1:6" s="14" customFormat="1" ht="16.149999999999999" customHeight="1" x14ac:dyDescent="0.25">
      <c r="A280" s="12" t="s">
        <v>13</v>
      </c>
      <c r="B280" s="26" t="s">
        <v>465</v>
      </c>
      <c r="C280" s="9"/>
      <c r="D280" s="9"/>
      <c r="E280" s="200"/>
      <c r="F280" s="200"/>
    </row>
    <row r="281" spans="1:6" s="51" customFormat="1" x14ac:dyDescent="0.25">
      <c r="A281" s="49" t="s">
        <v>62</v>
      </c>
      <c r="B281" s="26" t="s">
        <v>678</v>
      </c>
      <c r="C281" s="96" t="s">
        <v>7</v>
      </c>
      <c r="D281" s="97">
        <v>1</v>
      </c>
      <c r="E281" s="97"/>
      <c r="F281" s="97"/>
    </row>
    <row r="282" spans="1:6" s="13" customFormat="1" x14ac:dyDescent="0.25">
      <c r="A282" s="12" t="s">
        <v>63</v>
      </c>
      <c r="B282" s="26" t="s">
        <v>608</v>
      </c>
      <c r="C282" s="4" t="s">
        <v>7</v>
      </c>
      <c r="D282" s="10">
        <v>2</v>
      </c>
      <c r="E282" s="97"/>
      <c r="F282" s="10"/>
    </row>
    <row r="283" spans="1:6" s="13" customFormat="1" x14ac:dyDescent="0.25">
      <c r="A283" s="12" t="s">
        <v>157</v>
      </c>
      <c r="B283" s="26" t="s">
        <v>640</v>
      </c>
      <c r="C283" s="4" t="s">
        <v>7</v>
      </c>
      <c r="D283" s="10">
        <v>1</v>
      </c>
      <c r="E283" s="10"/>
      <c r="F283" s="10"/>
    </row>
    <row r="284" spans="1:6" s="13" customFormat="1" ht="5.65" customHeight="1" x14ac:dyDescent="0.25">
      <c r="A284" s="15"/>
      <c r="B284" s="2"/>
      <c r="C284" s="94"/>
      <c r="D284" s="94"/>
      <c r="E284" s="199"/>
      <c r="F284" s="199"/>
    </row>
    <row r="285" spans="1:6" s="14" customFormat="1" ht="5.45" customHeight="1" x14ac:dyDescent="0.25">
      <c r="A285" s="17"/>
      <c r="B285" s="3"/>
      <c r="C285" s="9"/>
      <c r="D285" s="9"/>
      <c r="E285" s="200"/>
      <c r="F285" s="200"/>
    </row>
    <row r="286" spans="1:6" s="14" customFormat="1" ht="18" customHeight="1" x14ac:dyDescent="0.25">
      <c r="A286" s="12" t="s">
        <v>14</v>
      </c>
      <c r="B286" s="26" t="s">
        <v>599</v>
      </c>
      <c r="C286" s="9"/>
      <c r="D286" s="9"/>
      <c r="E286" s="200"/>
      <c r="F286" s="200"/>
    </row>
    <row r="287" spans="1:6" s="51" customFormat="1" x14ac:dyDescent="0.25">
      <c r="A287" s="49" t="s">
        <v>64</v>
      </c>
      <c r="B287" s="46" t="s">
        <v>679</v>
      </c>
      <c r="C287" s="96" t="s">
        <v>7</v>
      </c>
      <c r="D287" s="97">
        <v>1</v>
      </c>
      <c r="E287" s="97"/>
      <c r="F287" s="97"/>
    </row>
    <row r="288" spans="1:6" s="13" customFormat="1" ht="5.65" customHeight="1" x14ac:dyDescent="0.25">
      <c r="A288" s="15"/>
      <c r="B288" s="2"/>
      <c r="C288" s="94"/>
      <c r="D288" s="94"/>
      <c r="E288" s="199"/>
      <c r="F288" s="199"/>
    </row>
    <row r="289" spans="1:6" s="14" customFormat="1" ht="5.45" customHeight="1" x14ac:dyDescent="0.25">
      <c r="A289" s="17"/>
      <c r="B289" s="3"/>
      <c r="C289" s="9"/>
      <c r="D289" s="9"/>
      <c r="E289" s="200"/>
      <c r="F289" s="200"/>
    </row>
    <row r="290" spans="1:6" s="14" customFormat="1" ht="18" customHeight="1" x14ac:dyDescent="0.25">
      <c r="A290" s="12" t="s">
        <v>15</v>
      </c>
      <c r="B290" s="46" t="s">
        <v>637</v>
      </c>
      <c r="C290" s="9"/>
      <c r="D290" s="9"/>
      <c r="E290" s="200"/>
      <c r="F290" s="200"/>
    </row>
    <row r="291" spans="1:6" s="51" customFormat="1" x14ac:dyDescent="0.25">
      <c r="A291" s="49" t="s">
        <v>214</v>
      </c>
      <c r="B291" s="59" t="s">
        <v>635</v>
      </c>
      <c r="C291" s="96" t="s">
        <v>7</v>
      </c>
      <c r="D291" s="97">
        <v>1</v>
      </c>
      <c r="E291" s="97"/>
      <c r="F291" s="97"/>
    </row>
    <row r="292" spans="1:6" s="13" customFormat="1" ht="5.65" customHeight="1" x14ac:dyDescent="0.25">
      <c r="A292" s="15"/>
      <c r="B292" s="2"/>
      <c r="C292" s="94"/>
      <c r="D292" s="94"/>
      <c r="E292" s="199"/>
      <c r="F292" s="199"/>
    </row>
    <row r="293" spans="1:6" s="14" customFormat="1" ht="5.65" customHeight="1" x14ac:dyDescent="0.25">
      <c r="A293" s="17"/>
      <c r="B293" s="3"/>
      <c r="C293" s="9"/>
      <c r="D293" s="9"/>
      <c r="E293" s="200"/>
      <c r="F293" s="200"/>
    </row>
    <row r="294" spans="1:6" s="51" customFormat="1" ht="45" x14ac:dyDescent="0.25">
      <c r="A294" s="49" t="s">
        <v>16</v>
      </c>
      <c r="B294" s="50" t="s">
        <v>158</v>
      </c>
      <c r="C294" s="96"/>
      <c r="D294" s="97"/>
      <c r="E294" s="97"/>
      <c r="F294" s="97"/>
    </row>
    <row r="295" spans="1:6" s="51" customFormat="1" x14ac:dyDescent="0.25">
      <c r="A295" s="49" t="s">
        <v>221</v>
      </c>
      <c r="B295" s="50" t="s">
        <v>632</v>
      </c>
      <c r="C295" s="96" t="s">
        <v>7</v>
      </c>
      <c r="D295" s="97">
        <v>2</v>
      </c>
      <c r="E295" s="97"/>
      <c r="F295" s="97"/>
    </row>
    <row r="296" spans="1:6" s="51" customFormat="1" x14ac:dyDescent="0.25">
      <c r="A296" s="49" t="s">
        <v>223</v>
      </c>
      <c r="B296" s="50" t="s">
        <v>633</v>
      </c>
      <c r="C296" s="96" t="s">
        <v>7</v>
      </c>
      <c r="D296" s="97">
        <v>1</v>
      </c>
      <c r="E296" s="97"/>
      <c r="F296" s="97"/>
    </row>
    <row r="297" spans="1:6" s="51" customFormat="1" x14ac:dyDescent="0.25">
      <c r="A297" s="49" t="s">
        <v>224</v>
      </c>
      <c r="B297" s="50" t="s">
        <v>670</v>
      </c>
      <c r="C297" s="96" t="s">
        <v>7</v>
      </c>
      <c r="D297" s="97">
        <v>1</v>
      </c>
      <c r="E297" s="97"/>
      <c r="F297" s="97"/>
    </row>
    <row r="298" spans="1:6" s="13" customFormat="1" ht="5.65" customHeight="1" x14ac:dyDescent="0.25">
      <c r="A298" s="15"/>
      <c r="B298" s="2"/>
      <c r="C298" s="94"/>
      <c r="D298" s="94"/>
      <c r="E298" s="199"/>
      <c r="F298" s="199"/>
    </row>
    <row r="299" spans="1:6" s="14" customFormat="1" ht="5.45" customHeight="1" x14ac:dyDescent="0.25">
      <c r="A299" s="17"/>
      <c r="B299" s="3"/>
      <c r="C299" s="9"/>
      <c r="D299" s="9"/>
      <c r="E299" s="200"/>
      <c r="F299" s="200"/>
    </row>
    <row r="300" spans="1:6" s="13" customFormat="1" ht="30" x14ac:dyDescent="0.25">
      <c r="A300" s="12" t="s">
        <v>17</v>
      </c>
      <c r="B300" s="1" t="s">
        <v>159</v>
      </c>
      <c r="C300" s="4"/>
      <c r="D300" s="10"/>
      <c r="E300" s="10"/>
      <c r="F300" s="10"/>
    </row>
    <row r="301" spans="1:6" s="13" customFormat="1" x14ac:dyDescent="0.25">
      <c r="A301" s="12" t="s">
        <v>66</v>
      </c>
      <c r="B301" s="1" t="s">
        <v>669</v>
      </c>
      <c r="C301" s="4" t="s">
        <v>7</v>
      </c>
      <c r="D301" s="10">
        <v>1</v>
      </c>
      <c r="E301" s="10"/>
      <c r="F301" s="10"/>
    </row>
    <row r="302" spans="1:6" s="13" customFormat="1" ht="5.65" customHeight="1" x14ac:dyDescent="0.25">
      <c r="A302" s="15"/>
      <c r="B302" s="2"/>
      <c r="C302" s="94"/>
      <c r="D302" s="94"/>
      <c r="E302" s="199"/>
      <c r="F302" s="199"/>
    </row>
    <row r="303" spans="1:6" s="14" customFormat="1" ht="5.45" customHeight="1" x14ac:dyDescent="0.25">
      <c r="A303" s="17"/>
      <c r="B303" s="3"/>
      <c r="C303" s="9"/>
      <c r="D303" s="9"/>
      <c r="E303" s="200"/>
      <c r="F303" s="200"/>
    </row>
    <row r="304" spans="1:6" s="13" customFormat="1" ht="30" x14ac:dyDescent="0.25">
      <c r="A304" s="12" t="s">
        <v>18</v>
      </c>
      <c r="B304" s="1" t="s">
        <v>213</v>
      </c>
      <c r="C304" s="4"/>
      <c r="D304" s="10"/>
      <c r="E304" s="10"/>
      <c r="F304" s="10"/>
    </row>
    <row r="305" spans="1:6" s="13" customFormat="1" x14ac:dyDescent="0.25">
      <c r="A305" s="12" t="s">
        <v>375</v>
      </c>
      <c r="B305" s="1" t="s">
        <v>636</v>
      </c>
      <c r="C305" s="4" t="s">
        <v>7</v>
      </c>
      <c r="D305" s="10">
        <v>1</v>
      </c>
      <c r="E305" s="10"/>
      <c r="F305" s="10"/>
    </row>
    <row r="306" spans="1:6" s="13" customFormat="1" ht="5.65" customHeight="1" x14ac:dyDescent="0.25">
      <c r="A306" s="15"/>
      <c r="B306" s="2"/>
      <c r="C306" s="94"/>
      <c r="D306" s="94"/>
      <c r="E306" s="199"/>
      <c r="F306" s="199"/>
    </row>
    <row r="307" spans="1:6" s="14" customFormat="1" ht="5.65" customHeight="1" x14ac:dyDescent="0.25">
      <c r="A307" s="17"/>
      <c r="B307" s="3"/>
      <c r="C307" s="9"/>
      <c r="D307" s="9"/>
      <c r="E307" s="200"/>
      <c r="F307" s="200"/>
    </row>
    <row r="308" spans="1:6" s="13" customFormat="1" ht="30" x14ac:dyDescent="0.25">
      <c r="A308" s="12" t="s">
        <v>19</v>
      </c>
      <c r="B308" s="50" t="s">
        <v>236</v>
      </c>
      <c r="C308" s="4"/>
      <c r="D308" s="10"/>
      <c r="E308" s="10"/>
      <c r="F308" s="10"/>
    </row>
    <row r="309" spans="1:6" s="13" customFormat="1" x14ac:dyDescent="0.25">
      <c r="A309" s="12" t="s">
        <v>237</v>
      </c>
      <c r="B309" s="59" t="s">
        <v>635</v>
      </c>
      <c r="C309" s="4" t="s">
        <v>7</v>
      </c>
      <c r="D309" s="10">
        <v>1</v>
      </c>
      <c r="E309" s="10"/>
      <c r="F309" s="10"/>
    </row>
    <row r="310" spans="1:6" s="13" customFormat="1" ht="5.45" customHeight="1" x14ac:dyDescent="0.25">
      <c r="A310" s="15"/>
      <c r="B310" s="2"/>
      <c r="C310" s="94"/>
      <c r="D310" s="94"/>
      <c r="E310" s="199"/>
      <c r="F310" s="199"/>
    </row>
    <row r="311" spans="1:6" s="14" customFormat="1" ht="5.65" customHeight="1" x14ac:dyDescent="0.25">
      <c r="A311" s="17"/>
      <c r="B311" s="3"/>
      <c r="C311" s="9"/>
      <c r="D311" s="9"/>
      <c r="E311" s="200"/>
      <c r="F311" s="200"/>
    </row>
    <row r="312" spans="1:6" s="13" customFormat="1" ht="30" x14ac:dyDescent="0.25">
      <c r="A312" s="12" t="s">
        <v>40</v>
      </c>
      <c r="B312" s="50" t="s">
        <v>239</v>
      </c>
      <c r="C312" s="4"/>
      <c r="D312" s="10"/>
      <c r="E312" s="10"/>
      <c r="F312" s="10"/>
    </row>
    <row r="313" spans="1:6" s="13" customFormat="1" x14ac:dyDescent="0.25">
      <c r="A313" s="12" t="s">
        <v>77</v>
      </c>
      <c r="B313" s="1" t="s">
        <v>635</v>
      </c>
      <c r="C313" s="4" t="s">
        <v>7</v>
      </c>
      <c r="D313" s="10">
        <v>1</v>
      </c>
      <c r="E313" s="10"/>
      <c r="F313" s="10"/>
    </row>
    <row r="314" spans="1:6" s="13" customFormat="1" ht="5.65" customHeight="1" x14ac:dyDescent="0.25">
      <c r="A314" s="15"/>
      <c r="B314" s="2"/>
      <c r="C314" s="94"/>
      <c r="D314" s="94"/>
      <c r="E314" s="199"/>
      <c r="F314" s="199"/>
    </row>
    <row r="315" spans="1:6" s="14" customFormat="1" ht="5.65" customHeight="1" x14ac:dyDescent="0.25">
      <c r="A315" s="17"/>
      <c r="B315" s="3"/>
      <c r="C315" s="9"/>
      <c r="D315" s="9"/>
      <c r="E315" s="200"/>
      <c r="F315" s="200"/>
    </row>
    <row r="316" spans="1:6" s="13" customFormat="1" ht="30" x14ac:dyDescent="0.25">
      <c r="A316" s="12" t="s">
        <v>42</v>
      </c>
      <c r="B316" s="1" t="s">
        <v>304</v>
      </c>
      <c r="C316" s="4"/>
      <c r="D316" s="10"/>
      <c r="E316" s="10"/>
      <c r="F316" s="10"/>
    </row>
    <row r="317" spans="1:6" s="13" customFormat="1" x14ac:dyDescent="0.25">
      <c r="A317" s="12" t="s">
        <v>400</v>
      </c>
      <c r="B317" s="1" t="s">
        <v>680</v>
      </c>
      <c r="C317" s="4" t="s">
        <v>7</v>
      </c>
      <c r="D317" s="10">
        <v>2</v>
      </c>
      <c r="E317" s="10"/>
      <c r="F317" s="10"/>
    </row>
    <row r="318" spans="1:6" s="13" customFormat="1" x14ac:dyDescent="0.25">
      <c r="A318" s="12" t="s">
        <v>401</v>
      </c>
      <c r="B318" s="1" t="s">
        <v>305</v>
      </c>
      <c r="C318" s="4" t="s">
        <v>7</v>
      </c>
      <c r="D318" s="10">
        <v>4</v>
      </c>
      <c r="E318" s="10"/>
      <c r="F318" s="10"/>
    </row>
    <row r="319" spans="1:6" s="13" customFormat="1" ht="5.45" customHeight="1" x14ac:dyDescent="0.25">
      <c r="A319" s="12"/>
      <c r="B319" s="1"/>
      <c r="C319" s="4"/>
      <c r="D319" s="10"/>
      <c r="E319" s="10"/>
      <c r="F319" s="10"/>
    </row>
    <row r="320" spans="1:6" s="13" customFormat="1" ht="5.45" customHeight="1" x14ac:dyDescent="0.25">
      <c r="A320" s="12"/>
      <c r="B320" s="1"/>
      <c r="C320" s="4"/>
      <c r="D320" s="10"/>
      <c r="E320" s="10"/>
      <c r="F320" s="10"/>
    </row>
    <row r="321" spans="1:6" s="13" customFormat="1" x14ac:dyDescent="0.25">
      <c r="A321" s="12" t="s">
        <v>43</v>
      </c>
      <c r="B321" s="1" t="s">
        <v>22</v>
      </c>
      <c r="C321" s="19" t="s">
        <v>689</v>
      </c>
      <c r="D321" s="137">
        <v>0.1</v>
      </c>
      <c r="E321" s="10"/>
      <c r="F321" s="10"/>
    </row>
    <row r="322" spans="1:6" s="13" customFormat="1" ht="5.65" customHeight="1" x14ac:dyDescent="0.25">
      <c r="A322" s="15"/>
      <c r="B322" s="2"/>
      <c r="C322" s="94"/>
      <c r="D322" s="94"/>
      <c r="E322" s="199"/>
      <c r="F322" s="199"/>
    </row>
    <row r="323" spans="1:6" s="13" customFormat="1" ht="5.65" customHeight="1" x14ac:dyDescent="0.25">
      <c r="A323" s="17"/>
      <c r="B323" s="41"/>
      <c r="C323" s="9"/>
      <c r="D323" s="9"/>
      <c r="E323" s="200"/>
      <c r="F323" s="200"/>
    </row>
    <row r="324" spans="1:6" x14ac:dyDescent="0.25">
      <c r="A324" s="216" t="s">
        <v>435</v>
      </c>
      <c r="B324" s="38" t="s">
        <v>118</v>
      </c>
      <c r="C324" s="5"/>
      <c r="D324" s="5"/>
      <c r="E324" s="196"/>
      <c r="F324" s="40"/>
    </row>
    <row r="325" spans="1:6" s="13" customFormat="1" ht="5.65" customHeight="1" x14ac:dyDescent="0.25">
      <c r="A325" s="15"/>
      <c r="B325" s="2"/>
      <c r="C325" s="94"/>
      <c r="D325" s="94"/>
      <c r="E325" s="199"/>
      <c r="F325" s="199"/>
    </row>
    <row r="326" spans="1:6" s="14" customFormat="1" ht="5.65" customHeight="1" x14ac:dyDescent="0.25">
      <c r="A326" s="17"/>
      <c r="B326" s="3"/>
      <c r="C326" s="9"/>
      <c r="D326" s="9"/>
      <c r="E326" s="200"/>
      <c r="F326" s="200"/>
    </row>
    <row r="327" spans="1:6" s="13" customFormat="1" ht="30" x14ac:dyDescent="0.25">
      <c r="A327" s="12" t="s">
        <v>27</v>
      </c>
      <c r="B327" s="1" t="s">
        <v>68</v>
      </c>
      <c r="C327" s="4"/>
      <c r="D327" s="10"/>
      <c r="E327" s="10"/>
      <c r="F327" s="10"/>
    </row>
    <row r="328" spans="1:6" s="13" customFormat="1" x14ac:dyDescent="0.25">
      <c r="A328" s="12" t="s">
        <v>8</v>
      </c>
      <c r="B328" s="1" t="s">
        <v>106</v>
      </c>
      <c r="C328" s="4" t="s">
        <v>7</v>
      </c>
      <c r="D328" s="10">
        <v>2</v>
      </c>
      <c r="E328" s="10"/>
      <c r="F328" s="10"/>
    </row>
    <row r="329" spans="1:6" s="13" customFormat="1" x14ac:dyDescent="0.25">
      <c r="A329" s="12" t="s">
        <v>8</v>
      </c>
      <c r="B329" s="1" t="s">
        <v>107</v>
      </c>
      <c r="C329" s="4" t="s">
        <v>7</v>
      </c>
      <c r="D329" s="10">
        <v>3</v>
      </c>
      <c r="E329" s="10"/>
      <c r="F329" s="10"/>
    </row>
    <row r="330" spans="1:6" s="13" customFormat="1" ht="5.65" customHeight="1" x14ac:dyDescent="0.25">
      <c r="A330" s="15"/>
      <c r="B330" s="2"/>
      <c r="C330" s="94"/>
      <c r="D330" s="94"/>
      <c r="E330" s="199"/>
      <c r="F330" s="199"/>
    </row>
    <row r="331" spans="1:6" s="14" customFormat="1" ht="5.65" customHeight="1" x14ac:dyDescent="0.25">
      <c r="A331" s="17"/>
      <c r="B331" s="3"/>
      <c r="C331" s="9"/>
      <c r="D331" s="9"/>
      <c r="E331" s="200"/>
      <c r="F331" s="200"/>
    </row>
    <row r="332" spans="1:6" s="13" customFormat="1" ht="45" x14ac:dyDescent="0.25">
      <c r="A332" s="12" t="s">
        <v>12</v>
      </c>
      <c r="B332" s="1" t="s">
        <v>648</v>
      </c>
      <c r="C332" s="4" t="s">
        <v>7</v>
      </c>
      <c r="D332" s="10">
        <v>1</v>
      </c>
      <c r="E332" s="10"/>
      <c r="F332" s="10"/>
    </row>
    <row r="333" spans="1:6" s="13" customFormat="1" ht="5.65" customHeight="1" x14ac:dyDescent="0.25">
      <c r="A333" s="15"/>
      <c r="B333" s="2"/>
      <c r="C333" s="94"/>
      <c r="D333" s="94"/>
      <c r="E333" s="199"/>
      <c r="F333" s="199"/>
    </row>
    <row r="334" spans="1:6" s="14" customFormat="1" ht="5.65" customHeight="1" x14ac:dyDescent="0.25">
      <c r="A334" s="17"/>
      <c r="B334" s="3"/>
      <c r="C334" s="9"/>
      <c r="D334" s="9"/>
      <c r="E334" s="200"/>
      <c r="F334" s="200"/>
    </row>
    <row r="335" spans="1:6" s="13" customFormat="1" x14ac:dyDescent="0.25">
      <c r="A335" s="12" t="s">
        <v>13</v>
      </c>
      <c r="B335" s="1" t="s">
        <v>22</v>
      </c>
      <c r="C335" s="19" t="s">
        <v>689</v>
      </c>
      <c r="D335" s="137">
        <v>0.1</v>
      </c>
      <c r="E335" s="200"/>
      <c r="F335" s="10"/>
    </row>
    <row r="336" spans="1:6" s="13" customFormat="1" ht="5.65" customHeight="1" x14ac:dyDescent="0.25">
      <c r="A336" s="15"/>
      <c r="B336" s="2"/>
      <c r="C336" s="94"/>
      <c r="D336" s="94"/>
      <c r="E336" s="199"/>
      <c r="F336" s="199"/>
    </row>
    <row r="337" spans="1:6" s="14" customFormat="1" ht="5.65" customHeight="1" x14ac:dyDescent="0.25">
      <c r="A337" s="17"/>
      <c r="B337" s="3"/>
      <c r="C337" s="9"/>
      <c r="D337" s="9"/>
      <c r="E337" s="200"/>
      <c r="F337" s="200"/>
    </row>
    <row r="338" spans="1:6" s="13" customFormat="1" ht="15" customHeight="1" x14ac:dyDescent="0.25">
      <c r="A338" s="47"/>
      <c r="B338" s="160" t="s">
        <v>698</v>
      </c>
      <c r="C338" s="160"/>
      <c r="D338" s="160"/>
      <c r="E338" s="201"/>
      <c r="F338" s="202"/>
    </row>
    <row r="339" spans="1:6" s="13" customFormat="1" x14ac:dyDescent="0.25">
      <c r="A339" s="12"/>
      <c r="B339" s="46"/>
      <c r="C339" s="4"/>
      <c r="D339" s="10"/>
      <c r="E339" s="10"/>
      <c r="F339" s="10"/>
    </row>
    <row r="340" spans="1:6" s="13" customFormat="1" x14ac:dyDescent="0.25">
      <c r="A340" s="12"/>
      <c r="B340" s="46"/>
      <c r="C340" s="4"/>
      <c r="D340" s="10"/>
      <c r="E340" s="10"/>
      <c r="F340" s="10"/>
    </row>
    <row r="341" spans="1:6" x14ac:dyDescent="0.25">
      <c r="A341" s="37" t="s">
        <v>922</v>
      </c>
      <c r="B341" s="38" t="s">
        <v>54</v>
      </c>
      <c r="C341" s="5"/>
      <c r="D341" s="5"/>
      <c r="E341" s="196"/>
      <c r="F341" s="40"/>
    </row>
    <row r="342" spans="1:6" s="13" customFormat="1" ht="5.65" customHeight="1" x14ac:dyDescent="0.25">
      <c r="A342" s="15"/>
      <c r="B342" s="2"/>
      <c r="C342" s="94"/>
      <c r="D342" s="94"/>
      <c r="E342" s="199"/>
      <c r="F342" s="199"/>
    </row>
    <row r="343" spans="1:6" s="13" customFormat="1" ht="5.45" customHeight="1" x14ac:dyDescent="0.25">
      <c r="A343" s="17"/>
      <c r="B343" s="41"/>
      <c r="C343" s="9"/>
      <c r="D343" s="9"/>
      <c r="E343" s="200"/>
      <c r="F343" s="200"/>
    </row>
    <row r="344" spans="1:6" s="13" customFormat="1" ht="30" x14ac:dyDescent="0.25">
      <c r="A344" s="12" t="s">
        <v>27</v>
      </c>
      <c r="B344" s="1" t="s">
        <v>69</v>
      </c>
      <c r="C344" s="4" t="s">
        <v>731</v>
      </c>
      <c r="D344" s="10">
        <v>1</v>
      </c>
      <c r="E344" s="10"/>
      <c r="F344" s="10"/>
    </row>
    <row r="345" spans="1:6" s="13" customFormat="1" ht="5.65" customHeight="1" x14ac:dyDescent="0.25">
      <c r="A345" s="15"/>
      <c r="B345" s="2"/>
      <c r="C345" s="94"/>
      <c r="D345" s="94"/>
      <c r="E345" s="199"/>
      <c r="F345" s="199"/>
    </row>
    <row r="346" spans="1:6" s="14" customFormat="1" ht="5.65" customHeight="1" x14ac:dyDescent="0.25">
      <c r="A346" s="17"/>
      <c r="B346" s="3"/>
      <c r="C346" s="9"/>
      <c r="D346" s="9"/>
      <c r="E346" s="200"/>
      <c r="F346" s="200"/>
    </row>
    <row r="347" spans="1:6" s="13" customFormat="1" ht="105" x14ac:dyDescent="0.25">
      <c r="A347" s="12" t="s">
        <v>12</v>
      </c>
      <c r="B347" s="26" t="s">
        <v>1098</v>
      </c>
      <c r="C347" s="4"/>
      <c r="D347" s="10"/>
      <c r="E347" s="10"/>
      <c r="F347" s="10"/>
    </row>
    <row r="348" spans="1:6" s="13" customFormat="1" ht="30" x14ac:dyDescent="0.25">
      <c r="A348" s="12" t="s">
        <v>60</v>
      </c>
      <c r="B348" s="26" t="s">
        <v>1081</v>
      </c>
      <c r="C348" s="4" t="s">
        <v>49</v>
      </c>
      <c r="D348" s="10">
        <v>12</v>
      </c>
      <c r="E348" s="10"/>
      <c r="F348" s="10"/>
    </row>
    <row r="349" spans="1:6" s="13" customFormat="1" x14ac:dyDescent="0.25">
      <c r="A349" s="12" t="s">
        <v>61</v>
      </c>
      <c r="B349" s="1" t="s">
        <v>1072</v>
      </c>
      <c r="C349" s="4" t="s">
        <v>7</v>
      </c>
      <c r="D349" s="10">
        <v>30</v>
      </c>
      <c r="E349" s="10"/>
      <c r="F349" s="10"/>
    </row>
    <row r="350" spans="1:6" s="13" customFormat="1" ht="5.65" customHeight="1" x14ac:dyDescent="0.25">
      <c r="A350" s="15"/>
      <c r="B350" s="2"/>
      <c r="C350" s="94"/>
      <c r="D350" s="94"/>
      <c r="E350" s="199"/>
      <c r="F350" s="199"/>
    </row>
    <row r="351" spans="1:6" s="14" customFormat="1" ht="5.65" customHeight="1" x14ac:dyDescent="0.25">
      <c r="A351" s="17"/>
      <c r="B351" s="3"/>
      <c r="C351" s="9"/>
      <c r="D351" s="9"/>
      <c r="E351" s="200"/>
      <c r="F351" s="200"/>
    </row>
    <row r="352" spans="1:6" s="51" customFormat="1" ht="45" x14ac:dyDescent="0.25">
      <c r="A352" s="49" t="s">
        <v>13</v>
      </c>
      <c r="B352" s="50" t="s">
        <v>70</v>
      </c>
      <c r="C352" s="96" t="s">
        <v>7</v>
      </c>
      <c r="D352" s="97">
        <v>25</v>
      </c>
      <c r="E352" s="97"/>
      <c r="F352" s="97"/>
    </row>
    <row r="353" spans="1:6" s="13" customFormat="1" ht="5.65" customHeight="1" x14ac:dyDescent="0.25">
      <c r="A353" s="15"/>
      <c r="B353" s="2"/>
      <c r="C353" s="94"/>
      <c r="D353" s="94"/>
      <c r="E353" s="199"/>
      <c r="F353" s="199"/>
    </row>
    <row r="354" spans="1:6" s="14" customFormat="1" ht="5.65" customHeight="1" x14ac:dyDescent="0.25">
      <c r="A354" s="17"/>
      <c r="B354" s="3"/>
      <c r="C354" s="9"/>
      <c r="D354" s="9"/>
      <c r="E354" s="200"/>
      <c r="F354" s="200"/>
    </row>
    <row r="355" spans="1:6" s="13" customFormat="1" ht="60" x14ac:dyDescent="0.25">
      <c r="A355" s="12" t="s">
        <v>14</v>
      </c>
      <c r="B355" s="1" t="s">
        <v>649</v>
      </c>
      <c r="C355" s="4" t="s">
        <v>7</v>
      </c>
      <c r="D355" s="10">
        <v>1</v>
      </c>
      <c r="E355" s="10"/>
      <c r="F355" s="10"/>
    </row>
    <row r="356" spans="1:6" s="13" customFormat="1" ht="5.65" customHeight="1" x14ac:dyDescent="0.25">
      <c r="A356" s="15"/>
      <c r="B356" s="2"/>
      <c r="C356" s="94"/>
      <c r="D356" s="94"/>
      <c r="E356" s="199"/>
      <c r="F356" s="199"/>
    </row>
    <row r="357" spans="1:6" s="14" customFormat="1" ht="5.65" customHeight="1" x14ac:dyDescent="0.25">
      <c r="A357" s="17"/>
      <c r="B357" s="3"/>
      <c r="C357" s="9"/>
      <c r="D357" s="9"/>
      <c r="E357" s="200"/>
      <c r="F357" s="200"/>
    </row>
    <row r="358" spans="1:6" s="13" customFormat="1" ht="31.15" customHeight="1" x14ac:dyDescent="0.25">
      <c r="A358" s="12" t="s">
        <v>15</v>
      </c>
      <c r="B358" s="1" t="s">
        <v>316</v>
      </c>
      <c r="C358" s="4"/>
      <c r="D358" s="10"/>
      <c r="E358" s="10"/>
      <c r="F358" s="10"/>
    </row>
    <row r="359" spans="1:6" s="13" customFormat="1" ht="14.45" customHeight="1" x14ac:dyDescent="0.25">
      <c r="A359" s="12" t="s">
        <v>214</v>
      </c>
      <c r="B359" s="1" t="s">
        <v>311</v>
      </c>
      <c r="C359" s="4" t="s">
        <v>7</v>
      </c>
      <c r="D359" s="10">
        <v>2</v>
      </c>
      <c r="E359" s="10"/>
      <c r="F359" s="10"/>
    </row>
    <row r="360" spans="1:6" s="13" customFormat="1" ht="14.45" customHeight="1" x14ac:dyDescent="0.25">
      <c r="A360" s="12" t="s">
        <v>214</v>
      </c>
      <c r="B360" s="1" t="s">
        <v>312</v>
      </c>
      <c r="C360" s="4" t="s">
        <v>7</v>
      </c>
      <c r="D360" s="10">
        <v>3</v>
      </c>
      <c r="E360" s="10"/>
      <c r="F360" s="10"/>
    </row>
    <row r="361" spans="1:6" s="13" customFormat="1" ht="5.65" customHeight="1" x14ac:dyDescent="0.25">
      <c r="A361" s="15"/>
      <c r="B361" s="2"/>
      <c r="C361" s="94"/>
      <c r="D361" s="94"/>
      <c r="E361" s="199"/>
      <c r="F361" s="199"/>
    </row>
    <row r="362" spans="1:6" s="14" customFormat="1" ht="5.65" customHeight="1" x14ac:dyDescent="0.25">
      <c r="A362" s="17"/>
      <c r="B362" s="3"/>
      <c r="C362" s="9"/>
      <c r="D362" s="9"/>
      <c r="E362" s="200"/>
      <c r="F362" s="200"/>
    </row>
    <row r="363" spans="1:6" s="13" customFormat="1" ht="75.599999999999994" customHeight="1" x14ac:dyDescent="0.25">
      <c r="A363" s="12" t="s">
        <v>16</v>
      </c>
      <c r="B363" s="1" t="s">
        <v>681</v>
      </c>
      <c r="C363" s="4" t="s">
        <v>7</v>
      </c>
      <c r="D363" s="10">
        <v>1</v>
      </c>
      <c r="E363" s="10"/>
      <c r="F363" s="10"/>
    </row>
    <row r="364" spans="1:6" s="13" customFormat="1" ht="5.65" customHeight="1" x14ac:dyDescent="0.25">
      <c r="A364" s="15"/>
      <c r="B364" s="2"/>
      <c r="C364" s="94"/>
      <c r="D364" s="94"/>
      <c r="E364" s="199"/>
      <c r="F364" s="199"/>
    </row>
    <row r="365" spans="1:6" s="14" customFormat="1" ht="5.65" customHeight="1" x14ac:dyDescent="0.25">
      <c r="A365" s="17"/>
      <c r="B365" s="3"/>
      <c r="C365" s="9"/>
      <c r="D365" s="9"/>
      <c r="E365" s="200"/>
      <c r="F365" s="200"/>
    </row>
    <row r="366" spans="1:6" s="13" customFormat="1" ht="170.25" customHeight="1" x14ac:dyDescent="0.25">
      <c r="A366" s="12" t="s">
        <v>17</v>
      </c>
      <c r="B366" s="1" t="s">
        <v>673</v>
      </c>
      <c r="C366" s="4" t="s">
        <v>7</v>
      </c>
      <c r="D366" s="10">
        <v>1</v>
      </c>
      <c r="E366" s="10"/>
      <c r="F366" s="10"/>
    </row>
    <row r="367" spans="1:6" s="13" customFormat="1" ht="5.65" customHeight="1" x14ac:dyDescent="0.25">
      <c r="A367" s="15"/>
      <c r="B367" s="2"/>
      <c r="C367" s="94"/>
      <c r="D367" s="94"/>
      <c r="E367" s="199"/>
      <c r="F367" s="199"/>
    </row>
    <row r="368" spans="1:6" s="14" customFormat="1" ht="5.65" customHeight="1" x14ac:dyDescent="0.25">
      <c r="A368" s="17"/>
      <c r="B368" s="3"/>
      <c r="C368" s="9"/>
      <c r="D368" s="9"/>
      <c r="E368" s="200"/>
      <c r="F368" s="200"/>
    </row>
    <row r="369" spans="1:6" s="13" customFormat="1" ht="132" customHeight="1" x14ac:dyDescent="0.25">
      <c r="A369" s="12" t="s">
        <v>18</v>
      </c>
      <c r="B369" s="1" t="s">
        <v>672</v>
      </c>
      <c r="C369" s="4" t="s">
        <v>7</v>
      </c>
      <c r="D369" s="10">
        <v>1</v>
      </c>
      <c r="E369" s="10"/>
      <c r="F369" s="10"/>
    </row>
    <row r="370" spans="1:6" s="13" customFormat="1" ht="5.65" customHeight="1" x14ac:dyDescent="0.25">
      <c r="A370" s="15"/>
      <c r="B370" s="2"/>
      <c r="C370" s="94"/>
      <c r="D370" s="94"/>
      <c r="E370" s="199"/>
      <c r="F370" s="199"/>
    </row>
    <row r="371" spans="1:6" s="14" customFormat="1" ht="5.65" customHeight="1" x14ac:dyDescent="0.25">
      <c r="A371" s="17"/>
      <c r="B371" s="3"/>
      <c r="C371" s="9"/>
      <c r="D371" s="9"/>
      <c r="E371" s="200"/>
      <c r="F371" s="200"/>
    </row>
    <row r="372" spans="1:6" s="13" customFormat="1" ht="162.6" customHeight="1" x14ac:dyDescent="0.25">
      <c r="A372" s="12" t="s">
        <v>19</v>
      </c>
      <c r="B372" s="1" t="s">
        <v>1118</v>
      </c>
      <c r="C372" s="4"/>
      <c r="D372" s="10"/>
      <c r="E372" s="10"/>
      <c r="F372" s="10"/>
    </row>
    <row r="373" spans="1:6" s="13" customFormat="1" x14ac:dyDescent="0.25">
      <c r="A373" s="12" t="s">
        <v>237</v>
      </c>
      <c r="B373" s="1" t="s">
        <v>652</v>
      </c>
      <c r="C373" s="4" t="s">
        <v>7</v>
      </c>
      <c r="D373" s="10">
        <v>4</v>
      </c>
      <c r="E373" s="10"/>
      <c r="F373" s="10"/>
    </row>
    <row r="374" spans="1:6" s="13" customFormat="1" ht="5.65" customHeight="1" x14ac:dyDescent="0.25">
      <c r="A374" s="15"/>
      <c r="B374" s="2"/>
      <c r="C374" s="94"/>
      <c r="D374" s="94"/>
      <c r="E374" s="199"/>
      <c r="F374" s="199"/>
    </row>
    <row r="375" spans="1:6" s="14" customFormat="1" ht="5.65" customHeight="1" x14ac:dyDescent="0.25">
      <c r="A375" s="17"/>
      <c r="B375" s="3"/>
      <c r="C375" s="9"/>
      <c r="D375" s="9"/>
      <c r="E375" s="200"/>
      <c r="F375" s="200"/>
    </row>
    <row r="376" spans="1:6" s="13" customFormat="1" ht="105" x14ac:dyDescent="0.25">
      <c r="A376" s="12" t="s">
        <v>40</v>
      </c>
      <c r="B376" s="1" t="s">
        <v>1119</v>
      </c>
      <c r="C376" s="4"/>
      <c r="D376" s="10"/>
      <c r="E376" s="10"/>
      <c r="F376" s="10"/>
    </row>
    <row r="377" spans="1:6" s="13" customFormat="1" x14ac:dyDescent="0.25">
      <c r="A377" s="12" t="s">
        <v>77</v>
      </c>
      <c r="B377" s="1" t="s">
        <v>655</v>
      </c>
      <c r="C377" s="4" t="s">
        <v>7</v>
      </c>
      <c r="D377" s="10">
        <v>2</v>
      </c>
      <c r="E377" s="10"/>
      <c r="F377" s="10"/>
    </row>
    <row r="378" spans="1:6" s="13" customFormat="1" x14ac:dyDescent="0.25">
      <c r="A378" s="12" t="s">
        <v>77</v>
      </c>
      <c r="B378" s="1" t="s">
        <v>683</v>
      </c>
      <c r="C378" s="4" t="s">
        <v>7</v>
      </c>
      <c r="D378" s="10">
        <v>2</v>
      </c>
      <c r="E378" s="10"/>
      <c r="F378" s="10"/>
    </row>
    <row r="379" spans="1:6" s="13" customFormat="1" x14ac:dyDescent="0.25">
      <c r="A379" s="12" t="s">
        <v>77</v>
      </c>
      <c r="B379" s="1" t="s">
        <v>682</v>
      </c>
      <c r="C379" s="4" t="s">
        <v>7</v>
      </c>
      <c r="D379" s="10">
        <v>1</v>
      </c>
      <c r="E379" s="10"/>
      <c r="F379" s="10"/>
    </row>
    <row r="380" spans="1:6" s="13" customFormat="1" ht="5.65" customHeight="1" x14ac:dyDescent="0.25">
      <c r="A380" s="15"/>
      <c r="B380" s="2"/>
      <c r="C380" s="94"/>
      <c r="D380" s="94"/>
      <c r="E380" s="199"/>
      <c r="F380" s="199"/>
    </row>
    <row r="381" spans="1:6" s="14" customFormat="1" ht="5.65" customHeight="1" x14ac:dyDescent="0.25">
      <c r="A381" s="17"/>
      <c r="B381" s="3"/>
      <c r="C381" s="9"/>
      <c r="D381" s="9"/>
      <c r="E381" s="200"/>
      <c r="F381" s="200"/>
    </row>
    <row r="382" spans="1:6" s="13" customFormat="1" ht="60" x14ac:dyDescent="0.25">
      <c r="A382" s="12" t="s">
        <v>42</v>
      </c>
      <c r="B382" s="1" t="s">
        <v>1120</v>
      </c>
      <c r="C382" s="4" t="s">
        <v>731</v>
      </c>
      <c r="D382" s="10">
        <v>1</v>
      </c>
      <c r="E382" s="10"/>
      <c r="F382" s="10"/>
    </row>
    <row r="383" spans="1:6" s="13" customFormat="1" ht="5.65" customHeight="1" x14ac:dyDescent="0.25">
      <c r="A383" s="15"/>
      <c r="B383" s="2"/>
      <c r="C383" s="94"/>
      <c r="D383" s="94"/>
      <c r="E383" s="199"/>
      <c r="F383" s="199"/>
    </row>
    <row r="384" spans="1:6" s="14" customFormat="1" ht="5.65" customHeight="1" x14ac:dyDescent="0.25">
      <c r="A384" s="17"/>
      <c r="B384" s="3"/>
      <c r="C384" s="9"/>
      <c r="D384" s="9"/>
      <c r="E384" s="200"/>
      <c r="F384" s="200"/>
    </row>
    <row r="385" spans="1:6" s="13" customFormat="1" ht="60" x14ac:dyDescent="0.25">
      <c r="A385" s="12" t="s">
        <v>43</v>
      </c>
      <c r="B385" s="1" t="s">
        <v>1121</v>
      </c>
      <c r="C385" s="4" t="s">
        <v>731</v>
      </c>
      <c r="D385" s="10">
        <v>1</v>
      </c>
      <c r="E385" s="10"/>
      <c r="F385" s="10"/>
    </row>
    <row r="386" spans="1:6" s="13" customFormat="1" ht="5.65" customHeight="1" x14ac:dyDescent="0.25">
      <c r="A386" s="15"/>
      <c r="B386" s="2"/>
      <c r="C386" s="94"/>
      <c r="D386" s="94"/>
      <c r="E386" s="199"/>
      <c r="F386" s="199"/>
    </row>
    <row r="387" spans="1:6" s="14" customFormat="1" ht="5.65" customHeight="1" x14ac:dyDescent="0.25">
      <c r="A387" s="17"/>
      <c r="B387" s="3"/>
      <c r="C387" s="9"/>
      <c r="D387" s="9"/>
      <c r="E387" s="200"/>
      <c r="F387" s="200"/>
    </row>
    <row r="388" spans="1:6" s="13" customFormat="1" x14ac:dyDescent="0.25">
      <c r="A388" s="12" t="s">
        <v>44</v>
      </c>
      <c r="B388" s="1" t="s">
        <v>22</v>
      </c>
      <c r="C388" s="19" t="s">
        <v>689</v>
      </c>
      <c r="D388" s="137">
        <v>0.1</v>
      </c>
      <c r="E388" s="200"/>
      <c r="F388" s="10"/>
    </row>
    <row r="389" spans="1:6" s="13" customFormat="1" ht="5.65" customHeight="1" x14ac:dyDescent="0.25">
      <c r="A389" s="15"/>
      <c r="B389" s="2"/>
      <c r="C389" s="94"/>
      <c r="D389" s="94"/>
      <c r="E389" s="199"/>
      <c r="F389" s="199"/>
    </row>
    <row r="390" spans="1:6" s="14" customFormat="1" ht="5.65" customHeight="1" x14ac:dyDescent="0.25">
      <c r="A390" s="17"/>
      <c r="B390" s="3"/>
      <c r="C390" s="9"/>
      <c r="D390" s="9"/>
      <c r="E390" s="200"/>
      <c r="F390" s="200"/>
    </row>
    <row r="391" spans="1:6" s="13" customFormat="1" ht="14.25" customHeight="1" x14ac:dyDescent="0.25">
      <c r="A391" s="47"/>
      <c r="B391" s="160" t="s">
        <v>697</v>
      </c>
      <c r="C391" s="160"/>
      <c r="D391" s="160"/>
      <c r="E391" s="201"/>
      <c r="F391" s="202"/>
    </row>
    <row r="392" spans="1:6" s="14" customFormat="1" x14ac:dyDescent="0.25">
      <c r="A392" s="12"/>
      <c r="C392" s="4"/>
      <c r="D392" s="10"/>
      <c r="E392" s="10"/>
      <c r="F392" s="10"/>
    </row>
    <row r="393" spans="1:6" s="14" customFormat="1" x14ac:dyDescent="0.25">
      <c r="A393" s="12"/>
      <c r="C393" s="4"/>
      <c r="D393" s="10"/>
      <c r="E393" s="10"/>
      <c r="F393" s="10"/>
    </row>
    <row r="394" spans="1:6" x14ac:dyDescent="0.25">
      <c r="A394" s="37" t="s">
        <v>51</v>
      </c>
      <c r="B394" s="38" t="s">
        <v>58</v>
      </c>
      <c r="C394" s="5"/>
      <c r="D394" s="5"/>
      <c r="E394" s="196"/>
      <c r="F394" s="40"/>
    </row>
    <row r="395" spans="1:6" s="13" customFormat="1" ht="5.65" customHeight="1" x14ac:dyDescent="0.25">
      <c r="A395" s="15"/>
      <c r="B395" s="2"/>
      <c r="C395" s="94"/>
      <c r="D395" s="94"/>
      <c r="E395" s="199"/>
      <c r="F395" s="199"/>
    </row>
    <row r="396" spans="1:6" s="13" customFormat="1" ht="5.45" customHeight="1" x14ac:dyDescent="0.25">
      <c r="A396" s="17"/>
      <c r="B396" s="41"/>
      <c r="C396" s="9"/>
      <c r="D396" s="9"/>
      <c r="E396" s="200"/>
      <c r="F396" s="200"/>
    </row>
    <row r="397" spans="1:6" s="13" customFormat="1" ht="18" customHeight="1" x14ac:dyDescent="0.25">
      <c r="A397" s="12" t="s">
        <v>27</v>
      </c>
      <c r="B397" s="1" t="s">
        <v>396</v>
      </c>
      <c r="C397" s="4" t="s">
        <v>793</v>
      </c>
      <c r="D397" s="10">
        <v>8</v>
      </c>
      <c r="E397" s="10"/>
      <c r="F397" s="10"/>
    </row>
    <row r="398" spans="1:6" s="13" customFormat="1" ht="5.65" customHeight="1" x14ac:dyDescent="0.25">
      <c r="A398" s="15"/>
      <c r="B398" s="2"/>
      <c r="C398" s="94"/>
      <c r="D398" s="94"/>
      <c r="E398" s="199"/>
      <c r="F398" s="199"/>
    </row>
    <row r="399" spans="1:6" s="14" customFormat="1" ht="5.65" customHeight="1" x14ac:dyDescent="0.25">
      <c r="A399" s="17"/>
      <c r="B399" s="3"/>
      <c r="C399" s="9"/>
      <c r="D399" s="9"/>
      <c r="E399" s="200"/>
      <c r="F399" s="200"/>
    </row>
    <row r="400" spans="1:6" s="13" customFormat="1" ht="60" x14ac:dyDescent="0.25">
      <c r="A400" s="12" t="s">
        <v>12</v>
      </c>
      <c r="B400" s="1" t="s">
        <v>644</v>
      </c>
      <c r="C400" s="4" t="s">
        <v>793</v>
      </c>
      <c r="D400" s="10">
        <v>8</v>
      </c>
      <c r="E400" s="10"/>
      <c r="F400" s="10"/>
    </row>
    <row r="401" spans="1:6" s="13" customFormat="1" ht="5.65" customHeight="1" x14ac:dyDescent="0.25">
      <c r="A401" s="15"/>
      <c r="B401" s="2"/>
      <c r="C401" s="94"/>
      <c r="D401" s="94"/>
      <c r="E401" s="199"/>
      <c r="F401" s="199"/>
    </row>
    <row r="402" spans="1:6" s="14" customFormat="1" ht="5.65" customHeight="1" x14ac:dyDescent="0.25">
      <c r="A402" s="17"/>
      <c r="B402" s="3"/>
      <c r="C402" s="9"/>
      <c r="D402" s="9"/>
      <c r="E402" s="200"/>
      <c r="F402" s="200"/>
    </row>
    <row r="403" spans="1:6" s="13" customFormat="1" ht="30" x14ac:dyDescent="0.25">
      <c r="A403" s="12" t="s">
        <v>13</v>
      </c>
      <c r="B403" s="1" t="s">
        <v>641</v>
      </c>
      <c r="C403" s="4"/>
      <c r="D403" s="10"/>
      <c r="E403" s="10"/>
      <c r="F403" s="10"/>
    </row>
    <row r="404" spans="1:6" s="13" customFormat="1" ht="5.65" customHeight="1" x14ac:dyDescent="0.25">
      <c r="A404" s="15"/>
      <c r="B404" s="2"/>
      <c r="C404" s="94"/>
      <c r="D404" s="94"/>
      <c r="E404" s="199"/>
      <c r="F404" s="199"/>
    </row>
    <row r="405" spans="1:6" s="14" customFormat="1" ht="5.65" customHeight="1" x14ac:dyDescent="0.25">
      <c r="A405" s="17"/>
      <c r="B405" s="3"/>
      <c r="C405" s="9"/>
      <c r="D405" s="9"/>
      <c r="E405" s="200"/>
      <c r="F405" s="200"/>
    </row>
    <row r="406" spans="1:6" s="13" customFormat="1" x14ac:dyDescent="0.25">
      <c r="A406" s="12" t="s">
        <v>14</v>
      </c>
      <c r="B406" s="1" t="s">
        <v>918</v>
      </c>
      <c r="C406" s="4" t="s">
        <v>7</v>
      </c>
      <c r="D406" s="10">
        <v>1</v>
      </c>
      <c r="E406" s="10"/>
      <c r="F406" s="10"/>
    </row>
    <row r="407" spans="1:6" s="13" customFormat="1" ht="5.65" customHeight="1" x14ac:dyDescent="0.25">
      <c r="A407" s="15"/>
      <c r="B407" s="2"/>
      <c r="C407" s="94"/>
      <c r="D407" s="94"/>
      <c r="E407" s="199"/>
      <c r="F407" s="199"/>
    </row>
    <row r="408" spans="1:6" s="14" customFormat="1" ht="5.65" customHeight="1" x14ac:dyDescent="0.25">
      <c r="A408" s="17"/>
      <c r="B408" s="3"/>
      <c r="C408" s="9"/>
      <c r="D408" s="9"/>
      <c r="E408" s="200"/>
      <c r="F408" s="200"/>
    </row>
    <row r="409" spans="1:6" s="13" customFormat="1" ht="30" x14ac:dyDescent="0.25">
      <c r="A409" s="12" t="s">
        <v>15</v>
      </c>
      <c r="B409" s="1" t="s">
        <v>642</v>
      </c>
      <c r="C409" s="4"/>
      <c r="D409" s="10"/>
      <c r="E409" s="10"/>
      <c r="F409" s="10"/>
    </row>
    <row r="410" spans="1:6" s="13" customFormat="1" ht="5.65" customHeight="1" x14ac:dyDescent="0.25">
      <c r="A410" s="15"/>
      <c r="B410" s="2"/>
      <c r="C410" s="94"/>
      <c r="D410" s="94"/>
      <c r="E410" s="199"/>
      <c r="F410" s="199"/>
    </row>
    <row r="411" spans="1:6" s="14" customFormat="1" ht="5.65" customHeight="1" x14ac:dyDescent="0.25">
      <c r="A411" s="17"/>
      <c r="B411" s="3"/>
      <c r="C411" s="9"/>
      <c r="D411" s="9"/>
      <c r="E411" s="200"/>
      <c r="F411" s="200"/>
    </row>
    <row r="412" spans="1:6" s="13" customFormat="1" ht="60" x14ac:dyDescent="0.25">
      <c r="A412" s="12" t="s">
        <v>16</v>
      </c>
      <c r="B412" s="1" t="s">
        <v>398</v>
      </c>
      <c r="C412" s="9" t="s">
        <v>21</v>
      </c>
      <c r="D412" s="9">
        <v>3</v>
      </c>
      <c r="E412" s="200"/>
      <c r="F412" s="10"/>
    </row>
    <row r="413" spans="1:6" s="13" customFormat="1" ht="5.65" customHeight="1" x14ac:dyDescent="0.25">
      <c r="A413" s="15"/>
      <c r="B413" s="2"/>
      <c r="C413" s="94"/>
      <c r="D413" s="94"/>
      <c r="E413" s="199"/>
      <c r="F413" s="199"/>
    </row>
    <row r="414" spans="1:6" s="14" customFormat="1" ht="5.65" customHeight="1" x14ac:dyDescent="0.25">
      <c r="A414" s="17"/>
      <c r="B414" s="3"/>
      <c r="C414" s="9"/>
      <c r="D414" s="9"/>
      <c r="E414" s="200"/>
      <c r="F414" s="200"/>
    </row>
    <row r="415" spans="1:6" s="13" customFormat="1" ht="15" customHeight="1" x14ac:dyDescent="0.25">
      <c r="A415" s="47"/>
      <c r="B415" s="160" t="s">
        <v>694</v>
      </c>
      <c r="C415" s="160"/>
      <c r="D415" s="160"/>
      <c r="E415" s="201"/>
      <c r="F415" s="202"/>
    </row>
    <row r="416" spans="1:6" s="14" customFormat="1" x14ac:dyDescent="0.25">
      <c r="A416" s="12"/>
      <c r="C416" s="4"/>
      <c r="D416" s="10"/>
      <c r="E416" s="10"/>
      <c r="F416" s="10"/>
    </row>
    <row r="417" spans="1:6" s="14" customFormat="1" x14ac:dyDescent="0.25">
      <c r="A417" s="12"/>
      <c r="C417" s="13"/>
      <c r="D417" s="10"/>
      <c r="E417" s="10"/>
      <c r="F417" s="10"/>
    </row>
    <row r="418" spans="1:6" s="14" customFormat="1" x14ac:dyDescent="0.25">
      <c r="A418" s="12"/>
      <c r="C418" s="13"/>
      <c r="D418" s="10"/>
      <c r="E418" s="10"/>
      <c r="F418" s="10"/>
    </row>
    <row r="419" spans="1:6" s="14" customFormat="1" x14ac:dyDescent="0.25">
      <c r="A419" s="12"/>
      <c r="C419" s="13"/>
      <c r="D419" s="10"/>
      <c r="E419" s="10"/>
      <c r="F419" s="10"/>
    </row>
    <row r="420" spans="1:6" s="14" customFormat="1" x14ac:dyDescent="0.25">
      <c r="A420" s="12"/>
      <c r="C420" s="13"/>
      <c r="D420" s="10"/>
      <c r="E420" s="10"/>
      <c r="F420" s="10"/>
    </row>
    <row r="421" spans="1:6" s="14" customFormat="1" x14ac:dyDescent="0.25">
      <c r="A421" s="12"/>
      <c r="C421" s="13"/>
      <c r="D421" s="10"/>
      <c r="E421" s="10"/>
      <c r="F421" s="10"/>
    </row>
    <row r="422" spans="1:6" s="14" customFormat="1" x14ac:dyDescent="0.25">
      <c r="A422" s="12"/>
      <c r="C422" s="13"/>
      <c r="D422" s="10"/>
      <c r="E422" s="10"/>
      <c r="F422" s="10"/>
    </row>
    <row r="423" spans="1:6" s="14" customFormat="1" x14ac:dyDescent="0.25">
      <c r="A423" s="12"/>
      <c r="C423" s="13"/>
      <c r="D423" s="10"/>
      <c r="E423" s="10"/>
      <c r="F423" s="10"/>
    </row>
    <row r="424" spans="1:6" s="14" customFormat="1" x14ac:dyDescent="0.25">
      <c r="A424" s="12"/>
      <c r="C424" s="13"/>
      <c r="D424" s="10"/>
      <c r="E424" s="10"/>
      <c r="F424" s="10"/>
    </row>
    <row r="425" spans="1:6" s="14" customFormat="1" x14ac:dyDescent="0.25">
      <c r="A425" s="12"/>
      <c r="C425" s="13"/>
      <c r="D425" s="10"/>
      <c r="E425" s="10"/>
      <c r="F425" s="10"/>
    </row>
    <row r="426" spans="1:6" s="14" customFormat="1" x14ac:dyDescent="0.25">
      <c r="A426" s="12"/>
      <c r="C426" s="13"/>
      <c r="D426" s="10"/>
      <c r="E426" s="10"/>
      <c r="F426" s="10"/>
    </row>
    <row r="427" spans="1:6" s="14" customFormat="1" x14ac:dyDescent="0.25">
      <c r="A427" s="12"/>
      <c r="C427" s="13"/>
      <c r="D427" s="10"/>
      <c r="E427" s="10"/>
      <c r="F427" s="10"/>
    </row>
    <row r="428" spans="1:6" s="14" customFormat="1" x14ac:dyDescent="0.25">
      <c r="A428" s="12"/>
      <c r="C428" s="13"/>
      <c r="D428" s="10"/>
      <c r="E428" s="10"/>
      <c r="F428" s="10"/>
    </row>
    <row r="429" spans="1:6" s="14" customFormat="1" x14ac:dyDescent="0.25">
      <c r="A429" s="12"/>
      <c r="C429" s="13"/>
      <c r="D429" s="10"/>
      <c r="E429" s="10"/>
      <c r="F429" s="10"/>
    </row>
    <row r="430" spans="1:6" s="14" customFormat="1" x14ac:dyDescent="0.25">
      <c r="A430" s="12"/>
      <c r="C430" s="13"/>
      <c r="D430" s="10"/>
      <c r="E430" s="10"/>
      <c r="F430" s="10"/>
    </row>
    <row r="431" spans="1:6" s="14" customFormat="1" x14ac:dyDescent="0.25">
      <c r="A431" s="12"/>
      <c r="C431" s="13"/>
      <c r="D431" s="10"/>
      <c r="E431" s="10"/>
      <c r="F431" s="10"/>
    </row>
    <row r="432" spans="1:6" s="14" customFormat="1" x14ac:dyDescent="0.25">
      <c r="A432" s="12"/>
      <c r="C432" s="13"/>
      <c r="D432" s="10"/>
      <c r="E432" s="10"/>
      <c r="F432" s="10"/>
    </row>
    <row r="433" spans="1:6" s="14" customFormat="1" x14ac:dyDescent="0.25">
      <c r="A433" s="12"/>
      <c r="C433" s="13"/>
      <c r="D433" s="10"/>
      <c r="E433" s="10"/>
      <c r="F433" s="10"/>
    </row>
    <row r="434" spans="1:6" s="14" customFormat="1" x14ac:dyDescent="0.25">
      <c r="A434" s="12"/>
      <c r="C434" s="13"/>
      <c r="D434" s="10"/>
      <c r="E434" s="10"/>
      <c r="F434" s="10"/>
    </row>
    <row r="435" spans="1:6" s="14" customFormat="1" x14ac:dyDescent="0.25">
      <c r="A435" s="12"/>
      <c r="C435" s="13"/>
      <c r="D435" s="10"/>
      <c r="E435" s="10"/>
      <c r="F435" s="10"/>
    </row>
    <row r="436" spans="1:6" s="14" customFormat="1" x14ac:dyDescent="0.25">
      <c r="A436" s="12"/>
      <c r="C436" s="13"/>
      <c r="D436" s="10"/>
      <c r="E436" s="10"/>
      <c r="F436" s="10"/>
    </row>
    <row r="437" spans="1:6" s="14" customFormat="1" x14ac:dyDescent="0.25">
      <c r="A437" s="12"/>
      <c r="C437" s="13"/>
      <c r="D437" s="10"/>
      <c r="E437" s="10"/>
      <c r="F437" s="10"/>
    </row>
    <row r="438" spans="1:6" s="14" customFormat="1" x14ac:dyDescent="0.25">
      <c r="A438" s="12"/>
      <c r="C438" s="13"/>
      <c r="D438" s="10"/>
      <c r="E438" s="10"/>
      <c r="F438" s="10"/>
    </row>
    <row r="439" spans="1:6" s="14" customFormat="1" x14ac:dyDescent="0.25">
      <c r="A439" s="12"/>
      <c r="C439" s="13"/>
      <c r="D439" s="10"/>
      <c r="E439" s="10"/>
      <c r="F439" s="10"/>
    </row>
    <row r="440" spans="1:6" s="14" customFormat="1" x14ac:dyDescent="0.25">
      <c r="A440" s="12"/>
      <c r="C440" s="13"/>
      <c r="D440" s="10"/>
      <c r="E440" s="10"/>
      <c r="F440" s="10"/>
    </row>
    <row r="441" spans="1:6" s="14" customFormat="1" x14ac:dyDescent="0.25">
      <c r="A441" s="12"/>
      <c r="C441" s="13"/>
      <c r="D441" s="10"/>
      <c r="E441" s="10"/>
      <c r="F441" s="10"/>
    </row>
    <row r="442" spans="1:6" s="14" customFormat="1" x14ac:dyDescent="0.25">
      <c r="A442" s="12"/>
      <c r="C442" s="13"/>
      <c r="D442" s="10"/>
      <c r="E442" s="10"/>
      <c r="F442" s="10"/>
    </row>
    <row r="443" spans="1:6" s="14" customFormat="1" x14ac:dyDescent="0.25">
      <c r="A443" s="12"/>
      <c r="C443" s="13"/>
      <c r="D443" s="10"/>
      <c r="E443" s="10"/>
      <c r="F443" s="10"/>
    </row>
    <row r="444" spans="1:6" s="14" customFormat="1" x14ac:dyDescent="0.25">
      <c r="A444" s="12"/>
      <c r="C444" s="13"/>
      <c r="D444" s="10"/>
      <c r="E444" s="10"/>
      <c r="F444" s="10"/>
    </row>
    <row r="445" spans="1:6" s="14" customFormat="1" x14ac:dyDescent="0.25">
      <c r="A445" s="12"/>
      <c r="C445" s="13"/>
      <c r="D445" s="10"/>
      <c r="E445" s="10"/>
      <c r="F445" s="10"/>
    </row>
    <row r="446" spans="1:6" s="14" customFormat="1" x14ac:dyDescent="0.25">
      <c r="A446" s="12"/>
      <c r="C446" s="13"/>
      <c r="D446" s="10"/>
      <c r="E446" s="10"/>
      <c r="F446" s="10"/>
    </row>
    <row r="447" spans="1:6" s="14" customFormat="1" x14ac:dyDescent="0.25">
      <c r="A447" s="12"/>
      <c r="C447" s="13"/>
      <c r="D447" s="10"/>
      <c r="E447" s="10"/>
      <c r="F447" s="10"/>
    </row>
    <row r="448" spans="1:6" s="14" customFormat="1" x14ac:dyDescent="0.25">
      <c r="A448" s="12"/>
      <c r="C448" s="13"/>
      <c r="D448" s="10"/>
      <c r="E448" s="10"/>
      <c r="F448" s="10"/>
    </row>
    <row r="449" spans="1:6" s="14" customFormat="1" x14ac:dyDescent="0.25">
      <c r="A449" s="12"/>
      <c r="C449" s="13"/>
      <c r="D449" s="10"/>
      <c r="E449" s="10"/>
      <c r="F449" s="10"/>
    </row>
    <row r="450" spans="1:6" s="14" customFormat="1" x14ac:dyDescent="0.25">
      <c r="A450" s="12"/>
      <c r="C450" s="13"/>
      <c r="D450" s="10"/>
      <c r="E450" s="10"/>
      <c r="F450" s="10"/>
    </row>
    <row r="451" spans="1:6" s="14" customFormat="1" x14ac:dyDescent="0.25">
      <c r="A451" s="12"/>
      <c r="C451" s="13"/>
      <c r="D451" s="10"/>
      <c r="E451" s="10"/>
      <c r="F451" s="10"/>
    </row>
    <row r="452" spans="1:6" s="14" customFormat="1" x14ac:dyDescent="0.25">
      <c r="A452" s="12"/>
      <c r="C452" s="13"/>
      <c r="D452" s="10"/>
      <c r="E452" s="10"/>
      <c r="F452" s="10"/>
    </row>
    <row r="453" spans="1:6" s="14" customFormat="1" x14ac:dyDescent="0.25">
      <c r="A453" s="12"/>
      <c r="C453" s="13"/>
      <c r="D453" s="10"/>
      <c r="E453" s="10"/>
      <c r="F453" s="10"/>
    </row>
    <row r="454" spans="1:6" s="14" customFormat="1" x14ac:dyDescent="0.25">
      <c r="A454" s="12"/>
      <c r="C454" s="13"/>
      <c r="D454" s="10"/>
      <c r="E454" s="10"/>
      <c r="F454" s="10"/>
    </row>
    <row r="455" spans="1:6" s="14" customFormat="1" x14ac:dyDescent="0.25">
      <c r="A455" s="12"/>
      <c r="C455" s="13"/>
      <c r="D455" s="10"/>
      <c r="E455" s="10"/>
      <c r="F455" s="10"/>
    </row>
    <row r="456" spans="1:6" s="14" customFormat="1" x14ac:dyDescent="0.25">
      <c r="A456" s="12"/>
      <c r="C456" s="13"/>
      <c r="D456" s="10"/>
      <c r="E456" s="10"/>
      <c r="F456" s="10"/>
    </row>
    <row r="457" spans="1:6" s="14" customFormat="1" x14ac:dyDescent="0.25">
      <c r="A457" s="12"/>
      <c r="C457" s="13"/>
      <c r="D457" s="10"/>
      <c r="E457" s="10"/>
      <c r="F457" s="10"/>
    </row>
    <row r="458" spans="1:6" s="14" customFormat="1" x14ac:dyDescent="0.25">
      <c r="A458" s="12"/>
      <c r="C458" s="13"/>
      <c r="D458" s="10"/>
      <c r="E458" s="10"/>
      <c r="F458" s="10"/>
    </row>
    <row r="459" spans="1:6" s="14" customFormat="1" x14ac:dyDescent="0.25">
      <c r="A459" s="12"/>
      <c r="C459" s="13"/>
      <c r="D459" s="10"/>
      <c r="E459" s="10"/>
      <c r="F459" s="10"/>
    </row>
    <row r="460" spans="1:6" s="14" customFormat="1" x14ac:dyDescent="0.25">
      <c r="A460" s="12"/>
      <c r="C460" s="13"/>
      <c r="D460" s="10"/>
      <c r="E460" s="10"/>
      <c r="F460" s="10"/>
    </row>
    <row r="461" spans="1:6" s="14" customFormat="1" x14ac:dyDescent="0.25">
      <c r="A461" s="12"/>
      <c r="C461" s="13"/>
      <c r="D461" s="10"/>
      <c r="E461" s="10"/>
      <c r="F461" s="10"/>
    </row>
    <row r="462" spans="1:6" s="14" customFormat="1" x14ac:dyDescent="0.25">
      <c r="A462" s="12"/>
      <c r="C462" s="13"/>
      <c r="D462" s="10"/>
      <c r="E462" s="10"/>
      <c r="F462" s="10"/>
    </row>
    <row r="463" spans="1:6" s="14" customFormat="1" x14ac:dyDescent="0.25">
      <c r="A463" s="12"/>
      <c r="C463" s="13"/>
      <c r="D463" s="10"/>
      <c r="E463" s="10"/>
      <c r="F463" s="10"/>
    </row>
    <row r="464" spans="1:6" s="14" customFormat="1" x14ac:dyDescent="0.25">
      <c r="A464" s="12"/>
      <c r="C464" s="13"/>
      <c r="D464" s="10"/>
      <c r="E464" s="10"/>
      <c r="F464" s="10"/>
    </row>
    <row r="465" spans="1:6" s="14" customFormat="1" x14ac:dyDescent="0.25">
      <c r="A465" s="12"/>
      <c r="C465" s="13"/>
      <c r="D465" s="10"/>
      <c r="E465" s="10"/>
      <c r="F465" s="10"/>
    </row>
    <row r="466" spans="1:6" s="14" customFormat="1" x14ac:dyDescent="0.25">
      <c r="A466" s="12"/>
      <c r="C466" s="13"/>
      <c r="D466" s="10"/>
      <c r="E466" s="10"/>
      <c r="F466" s="10"/>
    </row>
    <row r="467" spans="1:6" s="14" customFormat="1" x14ac:dyDescent="0.25">
      <c r="A467" s="12"/>
      <c r="C467" s="13"/>
      <c r="D467" s="10"/>
      <c r="E467" s="10"/>
      <c r="F467" s="10"/>
    </row>
    <row r="468" spans="1:6" s="14" customFormat="1" x14ac:dyDescent="0.25">
      <c r="A468" s="12"/>
      <c r="C468" s="13"/>
      <c r="D468" s="10"/>
      <c r="E468" s="10"/>
      <c r="F468" s="10"/>
    </row>
    <row r="469" spans="1:6" s="14" customFormat="1" x14ac:dyDescent="0.25">
      <c r="A469" s="12"/>
      <c r="C469" s="13"/>
      <c r="D469" s="10"/>
      <c r="E469" s="10"/>
      <c r="F469" s="10"/>
    </row>
    <row r="470" spans="1:6" s="14" customFormat="1" x14ac:dyDescent="0.25">
      <c r="A470" s="12"/>
      <c r="C470" s="13"/>
      <c r="D470" s="10"/>
      <c r="E470" s="10"/>
      <c r="F470" s="10"/>
    </row>
    <row r="471" spans="1:6" s="14" customFormat="1" x14ac:dyDescent="0.25">
      <c r="A471" s="12"/>
      <c r="C471" s="13"/>
      <c r="D471" s="10"/>
      <c r="E471" s="10"/>
      <c r="F471" s="10"/>
    </row>
    <row r="472" spans="1:6" s="14" customFormat="1" x14ac:dyDescent="0.25">
      <c r="A472" s="12"/>
      <c r="C472" s="13"/>
      <c r="D472" s="10"/>
      <c r="E472" s="10"/>
      <c r="F472" s="10"/>
    </row>
    <row r="473" spans="1:6" s="14" customFormat="1" x14ac:dyDescent="0.25">
      <c r="A473" s="12"/>
      <c r="C473" s="13"/>
      <c r="D473" s="10"/>
      <c r="E473" s="10"/>
      <c r="F473" s="10"/>
    </row>
    <row r="474" spans="1:6" s="14" customFormat="1" x14ac:dyDescent="0.25">
      <c r="A474" s="12"/>
      <c r="C474" s="13"/>
      <c r="D474" s="10"/>
      <c r="E474" s="10"/>
      <c r="F474" s="10"/>
    </row>
    <row r="475" spans="1:6" s="14" customFormat="1" x14ac:dyDescent="0.25">
      <c r="A475" s="12"/>
      <c r="C475" s="13"/>
      <c r="D475" s="10"/>
      <c r="E475" s="10"/>
      <c r="F475" s="10"/>
    </row>
    <row r="476" spans="1:6" s="14" customFormat="1" x14ac:dyDescent="0.25">
      <c r="A476" s="12"/>
      <c r="C476" s="13"/>
      <c r="D476" s="10"/>
      <c r="E476" s="10"/>
      <c r="F476" s="10"/>
    </row>
    <row r="477" spans="1:6" s="14" customFormat="1" x14ac:dyDescent="0.25">
      <c r="A477" s="12"/>
      <c r="C477" s="13"/>
      <c r="D477" s="10"/>
      <c r="E477" s="10"/>
      <c r="F477" s="10"/>
    </row>
    <row r="478" spans="1:6" s="14" customFormat="1" x14ac:dyDescent="0.25">
      <c r="A478" s="12"/>
      <c r="C478" s="13"/>
      <c r="D478" s="10"/>
      <c r="E478" s="10"/>
      <c r="F478" s="10"/>
    </row>
    <row r="479" spans="1:6" s="14" customFormat="1" x14ac:dyDescent="0.25">
      <c r="A479" s="12"/>
      <c r="C479" s="13"/>
      <c r="D479" s="10"/>
      <c r="E479" s="10"/>
      <c r="F479" s="10"/>
    </row>
    <row r="480" spans="1:6" s="14" customFormat="1" x14ac:dyDescent="0.25">
      <c r="A480" s="12"/>
      <c r="C480" s="13"/>
      <c r="D480" s="10"/>
      <c r="E480" s="10"/>
      <c r="F480" s="10"/>
    </row>
    <row r="481" spans="1:6" s="14" customFormat="1" x14ac:dyDescent="0.25">
      <c r="A481" s="12"/>
      <c r="C481" s="13"/>
      <c r="D481" s="10"/>
      <c r="E481" s="10"/>
      <c r="F481" s="10"/>
    </row>
    <row r="482" spans="1:6" s="14" customFormat="1" x14ac:dyDescent="0.25">
      <c r="A482" s="12"/>
      <c r="C482" s="13"/>
      <c r="D482" s="10"/>
      <c r="E482" s="10"/>
      <c r="F482" s="10"/>
    </row>
    <row r="483" spans="1:6" s="14" customFormat="1" x14ac:dyDescent="0.25">
      <c r="A483" s="12"/>
      <c r="C483" s="13"/>
      <c r="D483" s="10"/>
      <c r="E483" s="10"/>
      <c r="F483" s="10"/>
    </row>
    <row r="484" spans="1:6" s="14" customFormat="1" x14ac:dyDescent="0.25">
      <c r="A484" s="12"/>
      <c r="C484" s="13"/>
      <c r="D484" s="10"/>
      <c r="E484" s="10"/>
      <c r="F484" s="10"/>
    </row>
    <row r="485" spans="1:6" s="14" customFormat="1" x14ac:dyDescent="0.25">
      <c r="A485" s="12"/>
      <c r="C485" s="13"/>
      <c r="D485" s="10"/>
      <c r="E485" s="10"/>
      <c r="F485" s="10"/>
    </row>
    <row r="486" spans="1:6" s="14" customFormat="1" x14ac:dyDescent="0.25">
      <c r="A486" s="12"/>
      <c r="C486" s="13"/>
      <c r="D486" s="10"/>
      <c r="E486" s="10"/>
      <c r="F486" s="10"/>
    </row>
    <row r="487" spans="1:6" s="14" customFormat="1" x14ac:dyDescent="0.25">
      <c r="A487" s="12"/>
      <c r="C487" s="13"/>
      <c r="D487" s="10"/>
      <c r="E487" s="10"/>
      <c r="F487" s="10"/>
    </row>
    <row r="488" spans="1:6" s="14" customFormat="1" x14ac:dyDescent="0.25">
      <c r="A488" s="12"/>
      <c r="C488" s="13"/>
      <c r="D488" s="10"/>
      <c r="E488" s="10"/>
      <c r="F488" s="10"/>
    </row>
    <row r="489" spans="1:6" s="14" customFormat="1" x14ac:dyDescent="0.25">
      <c r="A489" s="12"/>
      <c r="C489" s="13"/>
      <c r="D489" s="10"/>
      <c r="E489" s="10"/>
      <c r="F489" s="10"/>
    </row>
    <row r="490" spans="1:6" s="14" customFormat="1" x14ac:dyDescent="0.25">
      <c r="A490" s="12"/>
      <c r="C490" s="13"/>
      <c r="D490" s="10"/>
      <c r="E490" s="10"/>
      <c r="F490" s="10"/>
    </row>
    <row r="491" spans="1:6" s="14" customFormat="1" x14ac:dyDescent="0.25">
      <c r="A491" s="12"/>
      <c r="C491" s="13"/>
      <c r="D491" s="10"/>
      <c r="E491" s="10"/>
      <c r="F491" s="10"/>
    </row>
    <row r="492" spans="1:6" s="14" customFormat="1" x14ac:dyDescent="0.25">
      <c r="A492" s="12"/>
      <c r="C492" s="13"/>
      <c r="D492" s="10"/>
      <c r="E492" s="10"/>
      <c r="F492" s="10"/>
    </row>
    <row r="493" spans="1:6" s="14" customFormat="1" x14ac:dyDescent="0.25">
      <c r="A493" s="12"/>
      <c r="C493" s="13"/>
      <c r="D493" s="10"/>
      <c r="E493" s="10"/>
      <c r="F493" s="10"/>
    </row>
    <row r="494" spans="1:6" s="14" customFormat="1" x14ac:dyDescent="0.25">
      <c r="A494" s="12"/>
      <c r="C494" s="13"/>
      <c r="D494" s="10"/>
      <c r="E494" s="10"/>
      <c r="F494" s="10"/>
    </row>
    <row r="495" spans="1:6" s="14" customFormat="1" x14ac:dyDescent="0.25">
      <c r="A495" s="12"/>
      <c r="C495" s="13"/>
      <c r="D495" s="10"/>
      <c r="E495" s="10"/>
      <c r="F495" s="10"/>
    </row>
    <row r="496" spans="1:6" s="14" customFormat="1" x14ac:dyDescent="0.25">
      <c r="A496" s="12"/>
      <c r="C496" s="13"/>
      <c r="D496" s="10"/>
      <c r="E496" s="10"/>
      <c r="F496" s="10"/>
    </row>
    <row r="497" spans="1:6" s="14" customFormat="1" x14ac:dyDescent="0.25">
      <c r="A497" s="12"/>
      <c r="C497" s="13"/>
      <c r="D497" s="10"/>
      <c r="E497" s="10"/>
      <c r="F497" s="10"/>
    </row>
    <row r="498" spans="1:6" s="14" customFormat="1" x14ac:dyDescent="0.25">
      <c r="A498" s="12"/>
      <c r="C498" s="13"/>
      <c r="D498" s="10"/>
      <c r="E498" s="10"/>
      <c r="F498" s="10"/>
    </row>
    <row r="499" spans="1:6" s="14" customFormat="1" x14ac:dyDescent="0.25">
      <c r="A499" s="12"/>
      <c r="C499" s="13"/>
      <c r="D499" s="10"/>
      <c r="E499" s="10"/>
      <c r="F499" s="10"/>
    </row>
    <row r="500" spans="1:6" s="14" customFormat="1" x14ac:dyDescent="0.25">
      <c r="A500" s="12"/>
      <c r="C500" s="13"/>
      <c r="D500" s="10"/>
      <c r="E500" s="10"/>
      <c r="F500" s="10"/>
    </row>
    <row r="501" spans="1:6" s="14" customFormat="1" x14ac:dyDescent="0.25">
      <c r="A501" s="12"/>
      <c r="C501" s="13"/>
      <c r="D501" s="10"/>
      <c r="E501" s="10"/>
      <c r="F501" s="10"/>
    </row>
    <row r="502" spans="1:6" s="14" customFormat="1" x14ac:dyDescent="0.25">
      <c r="A502" s="12"/>
      <c r="C502" s="13"/>
      <c r="D502" s="10"/>
      <c r="E502" s="10"/>
      <c r="F502" s="10"/>
    </row>
    <row r="503" spans="1:6" s="14" customFormat="1" x14ac:dyDescent="0.25">
      <c r="A503" s="12"/>
      <c r="C503" s="13"/>
      <c r="D503" s="10"/>
      <c r="E503" s="10"/>
      <c r="F503" s="10"/>
    </row>
    <row r="504" spans="1:6" s="14" customFormat="1" x14ac:dyDescent="0.25">
      <c r="A504" s="12"/>
      <c r="C504" s="13"/>
      <c r="D504" s="10"/>
      <c r="E504" s="10"/>
      <c r="F504" s="10"/>
    </row>
    <row r="505" spans="1:6" s="14" customFormat="1" x14ac:dyDescent="0.25">
      <c r="A505" s="12"/>
      <c r="C505" s="13"/>
      <c r="D505" s="10"/>
      <c r="E505" s="10"/>
      <c r="F505" s="10"/>
    </row>
    <row r="506" spans="1:6" s="14" customFormat="1" x14ac:dyDescent="0.25">
      <c r="A506" s="12"/>
      <c r="C506" s="13"/>
      <c r="D506" s="10"/>
      <c r="E506" s="10"/>
      <c r="F506" s="10"/>
    </row>
    <row r="507" spans="1:6" s="14" customFormat="1" x14ac:dyDescent="0.25">
      <c r="A507" s="12"/>
      <c r="C507" s="13"/>
      <c r="D507" s="10"/>
      <c r="E507" s="10"/>
      <c r="F507" s="10"/>
    </row>
    <row r="508" spans="1:6" s="14" customFormat="1" x14ac:dyDescent="0.25">
      <c r="A508" s="12"/>
      <c r="C508" s="13"/>
      <c r="D508" s="10"/>
      <c r="E508" s="10"/>
      <c r="F508" s="10"/>
    </row>
    <row r="509" spans="1:6" s="14" customFormat="1" x14ac:dyDescent="0.25">
      <c r="A509" s="12"/>
      <c r="C509" s="13"/>
      <c r="D509" s="10"/>
      <c r="E509" s="10"/>
      <c r="F509" s="10"/>
    </row>
    <row r="510" spans="1:6" s="14" customFormat="1" x14ac:dyDescent="0.25">
      <c r="A510" s="12"/>
      <c r="C510" s="13"/>
      <c r="D510" s="10"/>
      <c r="E510" s="10"/>
      <c r="F510" s="10"/>
    </row>
    <row r="511" spans="1:6" s="14" customFormat="1" x14ac:dyDescent="0.25">
      <c r="A511" s="12"/>
      <c r="C511" s="13"/>
      <c r="D511" s="10"/>
      <c r="E511" s="10"/>
      <c r="F511" s="10"/>
    </row>
    <row r="512" spans="1:6" s="14" customFormat="1" x14ac:dyDescent="0.25">
      <c r="A512" s="12"/>
      <c r="C512" s="13"/>
      <c r="D512" s="10"/>
      <c r="E512" s="10"/>
      <c r="F512" s="10"/>
    </row>
    <row r="513" spans="1:6" s="14" customFormat="1" x14ac:dyDescent="0.25">
      <c r="A513" s="12"/>
      <c r="C513" s="13"/>
      <c r="D513" s="10"/>
      <c r="E513" s="10"/>
      <c r="F513" s="10"/>
    </row>
    <row r="514" spans="1:6" s="14" customFormat="1" x14ac:dyDescent="0.25">
      <c r="A514" s="12"/>
      <c r="C514" s="13"/>
      <c r="D514" s="10"/>
      <c r="E514" s="10"/>
      <c r="F514" s="10"/>
    </row>
    <row r="515" spans="1:6" s="14" customFormat="1" x14ac:dyDescent="0.25">
      <c r="A515" s="12"/>
      <c r="C515" s="13"/>
      <c r="D515" s="10"/>
      <c r="E515" s="10"/>
      <c r="F515" s="10"/>
    </row>
    <row r="516" spans="1:6" s="14" customFormat="1" x14ac:dyDescent="0.25">
      <c r="A516" s="12"/>
      <c r="C516" s="13"/>
      <c r="D516" s="10"/>
      <c r="E516" s="10"/>
      <c r="F516" s="10"/>
    </row>
    <row r="517" spans="1:6" s="14" customFormat="1" x14ac:dyDescent="0.25">
      <c r="A517" s="12"/>
      <c r="C517" s="13"/>
      <c r="D517" s="10"/>
      <c r="E517" s="10"/>
      <c r="F517" s="10"/>
    </row>
    <row r="518" spans="1:6" s="14" customFormat="1" x14ac:dyDescent="0.25">
      <c r="A518" s="12"/>
      <c r="C518" s="13"/>
      <c r="D518" s="10"/>
      <c r="E518" s="10"/>
      <c r="F518" s="10"/>
    </row>
    <row r="519" spans="1:6" s="14" customFormat="1" x14ac:dyDescent="0.25">
      <c r="A519" s="12"/>
      <c r="C519" s="13"/>
      <c r="D519" s="10"/>
      <c r="E519" s="10"/>
      <c r="F519" s="10"/>
    </row>
    <row r="520" spans="1:6" s="14" customFormat="1" x14ac:dyDescent="0.25">
      <c r="A520" s="12"/>
      <c r="C520" s="13"/>
      <c r="D520" s="10"/>
      <c r="E520" s="10"/>
      <c r="F520" s="10"/>
    </row>
    <row r="521" spans="1:6" s="14" customFormat="1" x14ac:dyDescent="0.25">
      <c r="A521" s="12"/>
      <c r="C521" s="13"/>
      <c r="D521" s="10"/>
      <c r="E521" s="10"/>
      <c r="F521" s="10"/>
    </row>
    <row r="522" spans="1:6" s="14" customFormat="1" x14ac:dyDescent="0.25">
      <c r="A522" s="12"/>
      <c r="C522" s="13"/>
      <c r="D522" s="10"/>
      <c r="E522" s="10"/>
      <c r="F522" s="10"/>
    </row>
    <row r="523" spans="1:6" s="14" customFormat="1" x14ac:dyDescent="0.25">
      <c r="A523" s="12"/>
      <c r="C523" s="13"/>
      <c r="D523" s="10"/>
      <c r="E523" s="10"/>
      <c r="F523" s="10"/>
    </row>
    <row r="524" spans="1:6" s="14" customFormat="1" x14ac:dyDescent="0.25">
      <c r="A524" s="12"/>
      <c r="C524" s="13"/>
      <c r="D524" s="10"/>
      <c r="E524" s="10"/>
      <c r="F524" s="10"/>
    </row>
    <row r="525" spans="1:6" s="14" customFormat="1" x14ac:dyDescent="0.25">
      <c r="A525" s="12"/>
      <c r="C525" s="13"/>
      <c r="D525" s="10"/>
      <c r="E525" s="10"/>
      <c r="F525" s="10"/>
    </row>
    <row r="526" spans="1:6" s="14" customFormat="1" x14ac:dyDescent="0.25">
      <c r="A526" s="12"/>
      <c r="C526" s="13"/>
      <c r="D526" s="10"/>
      <c r="E526" s="10"/>
      <c r="F526" s="10"/>
    </row>
    <row r="527" spans="1:6" s="14" customFormat="1" x14ac:dyDescent="0.25">
      <c r="A527" s="12"/>
      <c r="C527" s="13"/>
      <c r="D527" s="10"/>
      <c r="E527" s="10"/>
      <c r="F527" s="10"/>
    </row>
    <row r="528" spans="1:6" s="14" customFormat="1" x14ac:dyDescent="0.25">
      <c r="A528" s="12"/>
      <c r="C528" s="13"/>
      <c r="D528" s="10"/>
      <c r="E528" s="10"/>
      <c r="F528" s="10"/>
    </row>
    <row r="529" spans="1:6" s="14" customFormat="1" x14ac:dyDescent="0.25">
      <c r="A529" s="12"/>
      <c r="C529" s="13"/>
      <c r="D529" s="10"/>
      <c r="E529" s="10"/>
      <c r="F529" s="10"/>
    </row>
    <row r="530" spans="1:6" s="14" customFormat="1" x14ac:dyDescent="0.25">
      <c r="A530" s="12"/>
      <c r="C530" s="13"/>
      <c r="D530" s="10"/>
      <c r="E530" s="10"/>
      <c r="F530" s="10"/>
    </row>
    <row r="531" spans="1:6" s="14" customFormat="1" x14ac:dyDescent="0.25">
      <c r="A531" s="12"/>
      <c r="C531" s="13"/>
      <c r="D531" s="10"/>
      <c r="E531" s="10"/>
      <c r="F531" s="10"/>
    </row>
    <row r="532" spans="1:6" s="14" customFormat="1" x14ac:dyDescent="0.25">
      <c r="A532" s="12"/>
      <c r="C532" s="13"/>
      <c r="D532" s="10"/>
      <c r="E532" s="10"/>
      <c r="F532" s="10"/>
    </row>
    <row r="533" spans="1:6" s="14" customFormat="1" x14ac:dyDescent="0.25">
      <c r="A533" s="12"/>
      <c r="C533" s="13"/>
      <c r="D533" s="10"/>
      <c r="E533" s="10"/>
      <c r="F533" s="10"/>
    </row>
    <row r="534" spans="1:6" s="14" customFormat="1" x14ac:dyDescent="0.25">
      <c r="A534" s="12"/>
      <c r="C534" s="13"/>
      <c r="D534" s="10"/>
      <c r="E534" s="10"/>
      <c r="F534" s="10"/>
    </row>
    <row r="535" spans="1:6" s="14" customFormat="1" x14ac:dyDescent="0.25">
      <c r="A535" s="12"/>
      <c r="C535" s="13"/>
      <c r="D535" s="10"/>
      <c r="E535" s="10"/>
      <c r="F535" s="10"/>
    </row>
    <row r="536" spans="1:6" s="14" customFormat="1" x14ac:dyDescent="0.25">
      <c r="A536" s="12"/>
      <c r="C536" s="13"/>
      <c r="D536" s="10"/>
      <c r="E536" s="10"/>
      <c r="F536" s="10"/>
    </row>
    <row r="537" spans="1:6" s="14" customFormat="1" x14ac:dyDescent="0.25">
      <c r="A537" s="12"/>
      <c r="C537" s="13"/>
      <c r="D537" s="10"/>
      <c r="E537" s="10"/>
      <c r="F537" s="10"/>
    </row>
    <row r="538" spans="1:6" s="14" customFormat="1" x14ac:dyDescent="0.25">
      <c r="A538" s="12"/>
      <c r="C538" s="13"/>
      <c r="D538" s="10"/>
      <c r="E538" s="10"/>
      <c r="F538" s="10"/>
    </row>
    <row r="539" spans="1:6" s="14" customFormat="1" x14ac:dyDescent="0.25">
      <c r="A539" s="12"/>
      <c r="C539" s="13"/>
      <c r="D539" s="10"/>
      <c r="E539" s="10"/>
      <c r="F539" s="10"/>
    </row>
    <row r="540" spans="1:6" s="14" customFormat="1" x14ac:dyDescent="0.25">
      <c r="A540" s="12"/>
      <c r="C540" s="13"/>
      <c r="D540" s="10"/>
      <c r="E540" s="10"/>
      <c r="F540" s="10"/>
    </row>
    <row r="541" spans="1:6" s="14" customFormat="1" x14ac:dyDescent="0.25">
      <c r="A541" s="12"/>
      <c r="C541" s="13"/>
      <c r="D541" s="10"/>
      <c r="E541" s="10"/>
      <c r="F541" s="10"/>
    </row>
    <row r="542" spans="1:6" s="14" customFormat="1" x14ac:dyDescent="0.25">
      <c r="A542" s="12"/>
      <c r="C542" s="13"/>
      <c r="D542" s="10"/>
      <c r="E542" s="10"/>
      <c r="F542" s="10"/>
    </row>
    <row r="543" spans="1:6" s="14" customFormat="1" x14ac:dyDescent="0.25">
      <c r="A543" s="12"/>
      <c r="C543" s="13"/>
      <c r="D543" s="10"/>
      <c r="E543" s="10"/>
      <c r="F543" s="10"/>
    </row>
    <row r="544" spans="1:6" s="14" customFormat="1" x14ac:dyDescent="0.25">
      <c r="A544" s="12"/>
      <c r="C544" s="13"/>
      <c r="D544" s="10"/>
      <c r="E544" s="10"/>
      <c r="F544" s="10"/>
    </row>
    <row r="545" spans="1:6" s="14" customFormat="1" x14ac:dyDescent="0.25">
      <c r="A545" s="12"/>
      <c r="C545" s="13"/>
      <c r="D545" s="10"/>
      <c r="E545" s="10"/>
      <c r="F545" s="10"/>
    </row>
    <row r="546" spans="1:6" s="14" customFormat="1" x14ac:dyDescent="0.25">
      <c r="A546" s="12"/>
      <c r="C546" s="13"/>
      <c r="D546" s="10"/>
      <c r="E546" s="10"/>
      <c r="F546" s="10"/>
    </row>
    <row r="547" spans="1:6" s="14" customFormat="1" x14ac:dyDescent="0.25">
      <c r="A547" s="12"/>
      <c r="C547" s="13"/>
      <c r="D547" s="10"/>
      <c r="E547" s="10"/>
      <c r="F547" s="10"/>
    </row>
    <row r="548" spans="1:6" s="14" customFormat="1" x14ac:dyDescent="0.25">
      <c r="A548" s="12"/>
      <c r="C548" s="13"/>
      <c r="D548" s="10"/>
      <c r="E548" s="10"/>
      <c r="F548" s="10"/>
    </row>
    <row r="549" spans="1:6" s="14" customFormat="1" x14ac:dyDescent="0.25">
      <c r="A549" s="12"/>
      <c r="C549" s="13"/>
      <c r="D549" s="10"/>
      <c r="E549" s="10"/>
      <c r="F549" s="10"/>
    </row>
    <row r="550" spans="1:6" s="14" customFormat="1" x14ac:dyDescent="0.25">
      <c r="A550" s="12"/>
      <c r="C550" s="13"/>
      <c r="D550" s="10"/>
      <c r="E550" s="10"/>
      <c r="F550" s="10"/>
    </row>
    <row r="551" spans="1:6" s="14" customFormat="1" x14ac:dyDescent="0.25">
      <c r="A551" s="12"/>
      <c r="C551" s="13"/>
      <c r="D551" s="10"/>
      <c r="E551" s="10"/>
      <c r="F551" s="10"/>
    </row>
    <row r="552" spans="1:6" s="14" customFormat="1" x14ac:dyDescent="0.25">
      <c r="A552" s="12"/>
      <c r="C552" s="13"/>
      <c r="D552" s="10"/>
      <c r="E552" s="10"/>
      <c r="F552" s="10"/>
    </row>
    <row r="553" spans="1:6" s="14" customFormat="1" x14ac:dyDescent="0.25">
      <c r="A553" s="12"/>
      <c r="C553" s="13"/>
      <c r="D553" s="10"/>
      <c r="E553" s="10"/>
      <c r="F553" s="10"/>
    </row>
    <row r="554" spans="1:6" s="14" customFormat="1" x14ac:dyDescent="0.25">
      <c r="A554" s="12"/>
      <c r="C554" s="13"/>
      <c r="D554" s="10"/>
      <c r="E554" s="10"/>
      <c r="F554" s="10"/>
    </row>
    <row r="555" spans="1:6" s="14" customFormat="1" x14ac:dyDescent="0.25">
      <c r="A555" s="12"/>
      <c r="C555" s="13"/>
      <c r="D555" s="10"/>
      <c r="E555" s="10"/>
      <c r="F555" s="10"/>
    </row>
    <row r="556" spans="1:6" s="14" customFormat="1" x14ac:dyDescent="0.25">
      <c r="A556" s="12"/>
      <c r="C556" s="13"/>
      <c r="D556" s="10"/>
      <c r="E556" s="10"/>
      <c r="F556" s="10"/>
    </row>
    <row r="557" spans="1:6" s="14" customFormat="1" x14ac:dyDescent="0.25">
      <c r="A557" s="12"/>
      <c r="C557" s="13"/>
      <c r="D557" s="10"/>
      <c r="E557" s="10"/>
      <c r="F557" s="10"/>
    </row>
    <row r="558" spans="1:6" s="14" customFormat="1" x14ac:dyDescent="0.25">
      <c r="A558" s="12"/>
      <c r="C558" s="13"/>
      <c r="D558" s="10"/>
      <c r="E558" s="10"/>
      <c r="F558" s="10"/>
    </row>
    <row r="559" spans="1:6" s="14" customFormat="1" x14ac:dyDescent="0.25">
      <c r="A559" s="12"/>
      <c r="C559" s="13"/>
      <c r="D559" s="10"/>
      <c r="E559" s="10"/>
      <c r="F559" s="10"/>
    </row>
    <row r="560" spans="1:6" s="14" customFormat="1" x14ac:dyDescent="0.25">
      <c r="A560" s="12"/>
      <c r="C560" s="13"/>
      <c r="D560" s="10"/>
      <c r="E560" s="10"/>
      <c r="F560" s="10"/>
    </row>
    <row r="561" spans="1:6" s="14" customFormat="1" x14ac:dyDescent="0.25">
      <c r="A561" s="12"/>
      <c r="C561" s="13"/>
      <c r="D561" s="10"/>
      <c r="E561" s="10"/>
      <c r="F561" s="10"/>
    </row>
    <row r="562" spans="1:6" s="14" customFormat="1" x14ac:dyDescent="0.25">
      <c r="A562" s="12"/>
      <c r="C562" s="13"/>
      <c r="D562" s="10"/>
      <c r="E562" s="10"/>
      <c r="F562" s="10"/>
    </row>
    <row r="563" spans="1:6" s="14" customFormat="1" x14ac:dyDescent="0.25">
      <c r="A563" s="12"/>
      <c r="C563" s="13"/>
      <c r="D563" s="10"/>
      <c r="E563" s="10"/>
      <c r="F563" s="10"/>
    </row>
    <row r="564" spans="1:6" s="14" customFormat="1" x14ac:dyDescent="0.25">
      <c r="A564" s="12"/>
      <c r="C564" s="13"/>
      <c r="D564" s="10"/>
      <c r="E564" s="10"/>
      <c r="F564" s="10"/>
    </row>
    <row r="565" spans="1:6" s="14" customFormat="1" x14ac:dyDescent="0.25">
      <c r="A565" s="12"/>
      <c r="C565" s="13"/>
      <c r="D565" s="10"/>
      <c r="E565" s="10"/>
      <c r="F565" s="10"/>
    </row>
    <row r="566" spans="1:6" s="14" customFormat="1" x14ac:dyDescent="0.25">
      <c r="A566" s="12"/>
      <c r="C566" s="13"/>
      <c r="D566" s="10"/>
      <c r="E566" s="10"/>
      <c r="F566" s="10"/>
    </row>
    <row r="567" spans="1:6" s="14" customFormat="1" x14ac:dyDescent="0.25">
      <c r="A567" s="12"/>
      <c r="C567" s="13"/>
      <c r="D567" s="10"/>
      <c r="E567" s="10"/>
      <c r="F567" s="10"/>
    </row>
    <row r="568" spans="1:6" s="14" customFormat="1" x14ac:dyDescent="0.25">
      <c r="A568" s="12"/>
      <c r="C568" s="13"/>
      <c r="D568" s="10"/>
      <c r="E568" s="10"/>
      <c r="F568" s="10"/>
    </row>
    <row r="569" spans="1:6" s="14" customFormat="1" x14ac:dyDescent="0.25">
      <c r="A569" s="12"/>
      <c r="C569" s="13"/>
      <c r="D569" s="10"/>
      <c r="E569" s="10"/>
      <c r="F569" s="10"/>
    </row>
    <row r="570" spans="1:6" s="14" customFormat="1" x14ac:dyDescent="0.25">
      <c r="A570" s="12"/>
      <c r="C570" s="13"/>
      <c r="D570" s="10"/>
      <c r="E570" s="10"/>
      <c r="F570" s="10"/>
    </row>
    <row r="571" spans="1:6" s="14" customFormat="1" x14ac:dyDescent="0.25">
      <c r="A571" s="12"/>
      <c r="C571" s="13"/>
      <c r="D571" s="10"/>
      <c r="E571" s="10"/>
      <c r="F571" s="10"/>
    </row>
    <row r="572" spans="1:6" s="14" customFormat="1" x14ac:dyDescent="0.25">
      <c r="A572" s="12"/>
      <c r="C572" s="13"/>
      <c r="D572" s="10"/>
      <c r="E572" s="10"/>
      <c r="F572" s="10"/>
    </row>
    <row r="573" spans="1:6" s="14" customFormat="1" x14ac:dyDescent="0.25">
      <c r="A573" s="12"/>
      <c r="C573" s="13"/>
      <c r="D573" s="10"/>
      <c r="E573" s="10"/>
      <c r="F573" s="10"/>
    </row>
    <row r="574" spans="1:6" s="14" customFormat="1" x14ac:dyDescent="0.25">
      <c r="A574" s="12"/>
      <c r="C574" s="13"/>
      <c r="D574" s="10"/>
      <c r="E574" s="10"/>
      <c r="F574" s="10"/>
    </row>
    <row r="575" spans="1:6" s="14" customFormat="1" x14ac:dyDescent="0.25">
      <c r="A575" s="12"/>
      <c r="C575" s="13"/>
      <c r="D575" s="10"/>
      <c r="E575" s="10"/>
      <c r="F575" s="10"/>
    </row>
    <row r="576" spans="1:6" s="14" customFormat="1" x14ac:dyDescent="0.25">
      <c r="A576" s="12"/>
      <c r="C576" s="13"/>
      <c r="D576" s="10"/>
      <c r="E576" s="10"/>
      <c r="F576" s="10"/>
    </row>
    <row r="577" spans="1:6" s="14" customFormat="1" x14ac:dyDescent="0.25">
      <c r="A577" s="12"/>
      <c r="C577" s="13"/>
      <c r="D577" s="10"/>
      <c r="E577" s="10"/>
      <c r="F577" s="10"/>
    </row>
    <row r="578" spans="1:6" s="14" customFormat="1" x14ac:dyDescent="0.25">
      <c r="A578" s="12"/>
      <c r="C578" s="13"/>
      <c r="D578" s="10"/>
      <c r="E578" s="10"/>
      <c r="F578" s="10"/>
    </row>
    <row r="579" spans="1:6" s="14" customFormat="1" x14ac:dyDescent="0.25">
      <c r="A579" s="12"/>
      <c r="C579" s="13"/>
      <c r="D579" s="10"/>
      <c r="E579" s="10"/>
      <c r="F579" s="10"/>
    </row>
    <row r="580" spans="1:6" s="14" customFormat="1" x14ac:dyDescent="0.25">
      <c r="A580" s="12"/>
      <c r="C580" s="13"/>
      <c r="D580" s="10"/>
      <c r="E580" s="10"/>
      <c r="F580" s="10"/>
    </row>
    <row r="581" spans="1:6" s="14" customFormat="1" x14ac:dyDescent="0.25">
      <c r="A581" s="12"/>
      <c r="C581" s="13"/>
      <c r="D581" s="10"/>
      <c r="E581" s="10"/>
      <c r="F581" s="10"/>
    </row>
    <row r="582" spans="1:6" s="14" customFormat="1" x14ac:dyDescent="0.25">
      <c r="A582" s="12"/>
      <c r="C582" s="13"/>
      <c r="D582" s="10"/>
      <c r="E582" s="10"/>
      <c r="F582" s="10"/>
    </row>
    <row r="583" spans="1:6" s="14" customFormat="1" x14ac:dyDescent="0.25">
      <c r="A583" s="12"/>
      <c r="C583" s="13"/>
      <c r="D583" s="10"/>
      <c r="E583" s="10"/>
      <c r="F583" s="10"/>
    </row>
    <row r="584" spans="1:6" s="14" customFormat="1" x14ac:dyDescent="0.25">
      <c r="A584" s="12"/>
      <c r="C584" s="13"/>
      <c r="D584" s="10"/>
      <c r="E584" s="10"/>
      <c r="F584" s="10"/>
    </row>
    <row r="585" spans="1:6" s="14" customFormat="1" x14ac:dyDescent="0.25">
      <c r="A585" s="12"/>
      <c r="C585" s="13"/>
      <c r="D585" s="10"/>
      <c r="E585" s="10"/>
      <c r="F585" s="10"/>
    </row>
    <row r="586" spans="1:6" s="14" customFormat="1" x14ac:dyDescent="0.25">
      <c r="A586" s="12"/>
      <c r="C586" s="13"/>
      <c r="D586" s="10"/>
      <c r="E586" s="10"/>
      <c r="F586" s="10"/>
    </row>
    <row r="587" spans="1:6" s="14" customFormat="1" x14ac:dyDescent="0.25">
      <c r="A587" s="12"/>
      <c r="C587" s="13"/>
      <c r="D587" s="10"/>
      <c r="E587" s="10"/>
      <c r="F587" s="10"/>
    </row>
    <row r="588" spans="1:6" s="14" customFormat="1" x14ac:dyDescent="0.25">
      <c r="A588" s="12"/>
      <c r="C588" s="13"/>
      <c r="D588" s="10"/>
      <c r="E588" s="10"/>
      <c r="F588" s="10"/>
    </row>
    <row r="589" spans="1:6" s="14" customFormat="1" x14ac:dyDescent="0.25">
      <c r="A589" s="12"/>
      <c r="C589" s="13"/>
      <c r="D589" s="10"/>
      <c r="E589" s="10"/>
      <c r="F589" s="10"/>
    </row>
    <row r="590" spans="1:6" s="14" customFormat="1" x14ac:dyDescent="0.25">
      <c r="A590" s="12"/>
      <c r="C590" s="13"/>
      <c r="D590" s="10"/>
      <c r="E590" s="10"/>
      <c r="F590" s="10"/>
    </row>
    <row r="591" spans="1:6" s="14" customFormat="1" x14ac:dyDescent="0.25">
      <c r="A591" s="12"/>
      <c r="C591" s="13"/>
      <c r="D591" s="10"/>
      <c r="E591" s="10"/>
      <c r="F591" s="10"/>
    </row>
    <row r="592" spans="1:6" s="14" customFormat="1" x14ac:dyDescent="0.25">
      <c r="A592" s="12"/>
      <c r="C592" s="13"/>
      <c r="D592" s="10"/>
      <c r="E592" s="10"/>
      <c r="F592" s="10"/>
    </row>
    <row r="593" spans="1:6" s="14" customFormat="1" x14ac:dyDescent="0.25">
      <c r="A593" s="12"/>
      <c r="C593" s="13"/>
      <c r="D593" s="10"/>
      <c r="E593" s="10"/>
      <c r="F593" s="10"/>
    </row>
    <row r="594" spans="1:6" s="14" customFormat="1" x14ac:dyDescent="0.25">
      <c r="A594" s="12"/>
      <c r="C594" s="13"/>
      <c r="D594" s="10"/>
      <c r="E594" s="10"/>
      <c r="F594" s="10"/>
    </row>
    <row r="595" spans="1:6" s="14" customFormat="1" x14ac:dyDescent="0.25">
      <c r="A595" s="12"/>
      <c r="C595" s="13"/>
      <c r="D595" s="10"/>
      <c r="E595" s="10"/>
      <c r="F595" s="10"/>
    </row>
    <row r="596" spans="1:6" s="14" customFormat="1" x14ac:dyDescent="0.25">
      <c r="A596" s="12"/>
      <c r="C596" s="13"/>
      <c r="D596" s="10"/>
      <c r="E596" s="10"/>
      <c r="F596" s="10"/>
    </row>
    <row r="597" spans="1:6" s="14" customFormat="1" x14ac:dyDescent="0.25">
      <c r="A597" s="12"/>
      <c r="C597" s="13"/>
      <c r="D597" s="10"/>
      <c r="E597" s="10"/>
      <c r="F597" s="10"/>
    </row>
    <row r="598" spans="1:6" s="14" customFormat="1" x14ac:dyDescent="0.25">
      <c r="A598" s="12"/>
      <c r="C598" s="13"/>
      <c r="D598" s="10"/>
      <c r="E598" s="10"/>
      <c r="F598" s="10"/>
    </row>
    <row r="599" spans="1:6" s="14" customFormat="1" x14ac:dyDescent="0.25">
      <c r="A599" s="12"/>
      <c r="C599" s="13"/>
      <c r="D599" s="10"/>
      <c r="E599" s="10"/>
      <c r="F599" s="10"/>
    </row>
    <row r="600" spans="1:6" s="14" customFormat="1" x14ac:dyDescent="0.25">
      <c r="A600" s="12"/>
      <c r="C600" s="13"/>
      <c r="D600" s="10"/>
      <c r="E600" s="10"/>
      <c r="F600" s="10"/>
    </row>
    <row r="601" spans="1:6" s="14" customFormat="1" x14ac:dyDescent="0.25">
      <c r="A601" s="12"/>
      <c r="C601" s="13"/>
      <c r="D601" s="10"/>
      <c r="E601" s="10"/>
      <c r="F601" s="10"/>
    </row>
    <row r="602" spans="1:6" s="14" customFormat="1" x14ac:dyDescent="0.25">
      <c r="A602" s="12"/>
      <c r="C602" s="13"/>
      <c r="D602" s="10"/>
      <c r="E602" s="10"/>
      <c r="F602" s="10"/>
    </row>
    <row r="603" spans="1:6" s="14" customFormat="1" x14ac:dyDescent="0.25">
      <c r="A603" s="12"/>
      <c r="C603" s="13"/>
      <c r="D603" s="10"/>
      <c r="E603" s="10"/>
      <c r="F603" s="10"/>
    </row>
    <row r="604" spans="1:6" s="14" customFormat="1" x14ac:dyDescent="0.25">
      <c r="A604" s="12"/>
      <c r="C604" s="13"/>
      <c r="D604" s="10"/>
      <c r="E604" s="10"/>
      <c r="F604" s="10"/>
    </row>
    <row r="605" spans="1:6" s="14" customFormat="1" x14ac:dyDescent="0.25">
      <c r="A605" s="12"/>
      <c r="C605" s="13"/>
      <c r="D605" s="10"/>
      <c r="E605" s="10"/>
      <c r="F605" s="10"/>
    </row>
    <row r="606" spans="1:6" s="14" customFormat="1" x14ac:dyDescent="0.25">
      <c r="A606" s="12"/>
      <c r="C606" s="13"/>
      <c r="D606" s="10"/>
      <c r="E606" s="10"/>
      <c r="F606" s="10"/>
    </row>
    <row r="607" spans="1:6" s="14" customFormat="1" x14ac:dyDescent="0.25">
      <c r="A607" s="12"/>
      <c r="C607" s="13"/>
      <c r="D607" s="10"/>
      <c r="E607" s="10"/>
      <c r="F607" s="10"/>
    </row>
    <row r="608" spans="1:6" s="14" customFormat="1" x14ac:dyDescent="0.25">
      <c r="A608" s="12"/>
      <c r="C608" s="13"/>
      <c r="D608" s="10"/>
      <c r="E608" s="10"/>
      <c r="F608" s="10"/>
    </row>
    <row r="609" spans="1:6" s="14" customFormat="1" x14ac:dyDescent="0.25">
      <c r="A609" s="12"/>
      <c r="C609" s="13"/>
      <c r="D609" s="10"/>
      <c r="E609" s="10"/>
      <c r="F609" s="10"/>
    </row>
    <row r="610" spans="1:6" s="14" customFormat="1" x14ac:dyDescent="0.25">
      <c r="A610" s="12"/>
      <c r="C610" s="13"/>
      <c r="D610" s="10"/>
      <c r="E610" s="10"/>
      <c r="F610" s="10"/>
    </row>
    <row r="611" spans="1:6" s="14" customFormat="1" x14ac:dyDescent="0.25">
      <c r="A611" s="12"/>
      <c r="C611" s="13"/>
      <c r="D611" s="10"/>
      <c r="E611" s="10"/>
      <c r="F611" s="10"/>
    </row>
    <row r="612" spans="1:6" s="14" customFormat="1" x14ac:dyDescent="0.25">
      <c r="A612" s="12"/>
      <c r="C612" s="13"/>
      <c r="D612" s="10"/>
      <c r="E612" s="10"/>
      <c r="F612" s="10"/>
    </row>
    <row r="613" spans="1:6" s="14" customFormat="1" x14ac:dyDescent="0.25">
      <c r="A613" s="12"/>
      <c r="C613" s="13"/>
      <c r="D613" s="10"/>
      <c r="E613" s="10"/>
      <c r="F613" s="10"/>
    </row>
    <row r="614" spans="1:6" s="14" customFormat="1" x14ac:dyDescent="0.25">
      <c r="A614" s="12"/>
      <c r="C614" s="13"/>
      <c r="D614" s="10"/>
      <c r="E614" s="10"/>
      <c r="F614" s="10"/>
    </row>
    <row r="615" spans="1:6" s="14" customFormat="1" x14ac:dyDescent="0.25">
      <c r="A615" s="12"/>
      <c r="C615" s="13"/>
      <c r="D615" s="10"/>
      <c r="E615" s="10"/>
      <c r="F615" s="10"/>
    </row>
    <row r="616" spans="1:6" s="14" customFormat="1" x14ac:dyDescent="0.25">
      <c r="A616" s="12"/>
      <c r="C616" s="13"/>
      <c r="D616" s="10"/>
      <c r="E616" s="10"/>
      <c r="F616" s="10"/>
    </row>
    <row r="617" spans="1:6" s="14" customFormat="1" x14ac:dyDescent="0.25">
      <c r="A617" s="12"/>
      <c r="C617" s="13"/>
      <c r="D617" s="10"/>
      <c r="E617" s="10"/>
      <c r="F617" s="10"/>
    </row>
    <row r="618" spans="1:6" s="14" customFormat="1" x14ac:dyDescent="0.25">
      <c r="A618" s="12"/>
      <c r="C618" s="13"/>
      <c r="D618" s="10"/>
      <c r="E618" s="10"/>
      <c r="F618" s="10"/>
    </row>
    <row r="619" spans="1:6" s="14" customFormat="1" x14ac:dyDescent="0.25">
      <c r="A619" s="12"/>
      <c r="C619" s="13"/>
      <c r="D619" s="10"/>
      <c r="E619" s="10"/>
      <c r="F619" s="10"/>
    </row>
    <row r="620" spans="1:6" s="14" customFormat="1" x14ac:dyDescent="0.25">
      <c r="A620" s="12"/>
      <c r="C620" s="13"/>
      <c r="D620" s="10"/>
      <c r="E620" s="10"/>
      <c r="F620" s="10"/>
    </row>
    <row r="621" spans="1:6" s="14" customFormat="1" x14ac:dyDescent="0.25">
      <c r="A621" s="12"/>
      <c r="C621" s="13"/>
      <c r="D621" s="10"/>
      <c r="E621" s="10"/>
      <c r="F621" s="10"/>
    </row>
    <row r="622" spans="1:6" s="14" customFormat="1" x14ac:dyDescent="0.25">
      <c r="A622" s="12"/>
      <c r="C622" s="13"/>
      <c r="D622" s="10"/>
      <c r="E622" s="10"/>
      <c r="F622" s="10"/>
    </row>
    <row r="623" spans="1:6" s="14" customFormat="1" x14ac:dyDescent="0.25">
      <c r="A623" s="12"/>
      <c r="C623" s="13"/>
      <c r="D623" s="10"/>
      <c r="E623" s="10"/>
      <c r="F623" s="10"/>
    </row>
    <row r="624" spans="1:6" s="14" customFormat="1" x14ac:dyDescent="0.25">
      <c r="A624" s="12"/>
      <c r="C624" s="13"/>
      <c r="D624" s="10"/>
      <c r="E624" s="10"/>
      <c r="F624" s="10"/>
    </row>
    <row r="625" spans="1:6" s="14" customFormat="1" x14ac:dyDescent="0.25">
      <c r="A625" s="12"/>
      <c r="C625" s="13"/>
      <c r="D625" s="10"/>
      <c r="E625" s="10"/>
      <c r="F625" s="10"/>
    </row>
    <row r="626" spans="1:6" s="14" customFormat="1" x14ac:dyDescent="0.25">
      <c r="A626" s="12"/>
      <c r="C626" s="13"/>
      <c r="D626" s="10"/>
      <c r="E626" s="10"/>
      <c r="F626" s="10"/>
    </row>
    <row r="627" spans="1:6" s="14" customFormat="1" x14ac:dyDescent="0.25">
      <c r="A627" s="12"/>
      <c r="C627" s="13"/>
      <c r="D627" s="10"/>
      <c r="E627" s="10"/>
      <c r="F627" s="10"/>
    </row>
    <row r="628" spans="1:6" s="14" customFormat="1" x14ac:dyDescent="0.25">
      <c r="A628" s="12"/>
      <c r="C628" s="13"/>
      <c r="D628" s="10"/>
      <c r="E628" s="10"/>
      <c r="F628" s="10"/>
    </row>
    <row r="629" spans="1:6" s="14" customFormat="1" x14ac:dyDescent="0.25">
      <c r="A629" s="12"/>
      <c r="C629" s="13"/>
      <c r="D629" s="10"/>
      <c r="E629" s="10"/>
      <c r="F629" s="10"/>
    </row>
    <row r="630" spans="1:6" s="14" customFormat="1" x14ac:dyDescent="0.25">
      <c r="A630" s="12"/>
      <c r="C630" s="13"/>
      <c r="D630" s="10"/>
      <c r="E630" s="10"/>
      <c r="F630" s="10"/>
    </row>
    <row r="631" spans="1:6" s="14" customFormat="1" x14ac:dyDescent="0.25">
      <c r="A631" s="12"/>
      <c r="C631" s="13"/>
      <c r="D631" s="10"/>
      <c r="E631" s="10"/>
      <c r="F631" s="10"/>
    </row>
    <row r="632" spans="1:6" s="14" customFormat="1" x14ac:dyDescent="0.25">
      <c r="A632" s="12"/>
      <c r="C632" s="13"/>
      <c r="D632" s="10"/>
      <c r="E632" s="10"/>
      <c r="F632" s="10"/>
    </row>
    <row r="633" spans="1:6" s="14" customFormat="1" x14ac:dyDescent="0.25">
      <c r="A633" s="12"/>
      <c r="C633" s="13"/>
      <c r="D633" s="10"/>
      <c r="E633" s="10"/>
      <c r="F633" s="10"/>
    </row>
    <row r="634" spans="1:6" s="14" customFormat="1" x14ac:dyDescent="0.25">
      <c r="A634" s="12"/>
      <c r="C634" s="13"/>
      <c r="D634" s="10"/>
      <c r="E634" s="10"/>
      <c r="F634" s="10"/>
    </row>
    <row r="635" spans="1:6" s="14" customFormat="1" x14ac:dyDescent="0.25">
      <c r="A635" s="12"/>
      <c r="C635" s="13"/>
      <c r="D635" s="10"/>
      <c r="E635" s="10"/>
      <c r="F635" s="10"/>
    </row>
    <row r="636" spans="1:6" s="14" customFormat="1" x14ac:dyDescent="0.25">
      <c r="A636" s="12"/>
      <c r="C636" s="13"/>
      <c r="D636" s="10"/>
      <c r="E636" s="10"/>
      <c r="F636" s="10"/>
    </row>
    <row r="637" spans="1:6" s="14" customFormat="1" x14ac:dyDescent="0.25">
      <c r="A637" s="12"/>
      <c r="C637" s="13"/>
      <c r="D637" s="10"/>
      <c r="E637" s="10"/>
      <c r="F637" s="10"/>
    </row>
    <row r="638" spans="1:6" s="14" customFormat="1" x14ac:dyDescent="0.25">
      <c r="A638" s="12"/>
      <c r="C638" s="13"/>
      <c r="D638" s="10"/>
      <c r="E638" s="10"/>
      <c r="F638" s="10"/>
    </row>
    <row r="639" spans="1:6" s="14" customFormat="1" x14ac:dyDescent="0.25">
      <c r="A639" s="12"/>
      <c r="C639" s="13"/>
      <c r="D639" s="10"/>
      <c r="E639" s="10"/>
      <c r="F639" s="10"/>
    </row>
    <row r="640" spans="1:6" s="14" customFormat="1" x14ac:dyDescent="0.25">
      <c r="A640" s="12"/>
      <c r="C640" s="13"/>
      <c r="D640" s="10"/>
      <c r="E640" s="10"/>
      <c r="F640" s="10"/>
    </row>
    <row r="641" spans="1:6" s="14" customFormat="1" x14ac:dyDescent="0.25">
      <c r="A641" s="12"/>
      <c r="C641" s="13"/>
      <c r="D641" s="10"/>
      <c r="E641" s="10"/>
      <c r="F641" s="10"/>
    </row>
    <row r="642" spans="1:6" s="14" customFormat="1" x14ac:dyDescent="0.25">
      <c r="A642" s="12"/>
      <c r="C642" s="13"/>
      <c r="D642" s="10"/>
      <c r="E642" s="10"/>
      <c r="F642" s="10"/>
    </row>
    <row r="643" spans="1:6" s="14" customFormat="1" x14ac:dyDescent="0.25">
      <c r="A643" s="12"/>
      <c r="C643" s="13"/>
      <c r="D643" s="10"/>
      <c r="E643" s="10"/>
      <c r="F643" s="10"/>
    </row>
    <row r="644" spans="1:6" s="14" customFormat="1" x14ac:dyDescent="0.25">
      <c r="A644" s="12"/>
      <c r="C644" s="13"/>
      <c r="D644" s="10"/>
      <c r="E644" s="10"/>
      <c r="F644" s="10"/>
    </row>
    <row r="645" spans="1:6" s="14" customFormat="1" x14ac:dyDescent="0.25">
      <c r="A645" s="12"/>
      <c r="C645" s="13"/>
      <c r="D645" s="10"/>
      <c r="E645" s="10"/>
      <c r="F645" s="10"/>
    </row>
    <row r="646" spans="1:6" s="14" customFormat="1" x14ac:dyDescent="0.25">
      <c r="A646" s="12"/>
      <c r="C646" s="13"/>
      <c r="D646" s="10"/>
      <c r="E646" s="10"/>
      <c r="F646" s="10"/>
    </row>
    <row r="647" spans="1:6" s="14" customFormat="1" x14ac:dyDescent="0.25">
      <c r="A647" s="12"/>
      <c r="C647" s="13"/>
      <c r="D647" s="10"/>
      <c r="E647" s="10"/>
      <c r="F647" s="10"/>
    </row>
    <row r="648" spans="1:6" s="14" customFormat="1" x14ac:dyDescent="0.25">
      <c r="A648" s="12"/>
      <c r="C648" s="13"/>
      <c r="D648" s="10"/>
      <c r="E648" s="10"/>
      <c r="F648" s="10"/>
    </row>
    <row r="649" spans="1:6" s="14" customFormat="1" x14ac:dyDescent="0.25">
      <c r="A649" s="12"/>
      <c r="C649" s="13"/>
      <c r="D649" s="10"/>
      <c r="E649" s="10"/>
      <c r="F649" s="10"/>
    </row>
    <row r="650" spans="1:6" s="14" customFormat="1" x14ac:dyDescent="0.25">
      <c r="A650" s="12"/>
      <c r="C650" s="13"/>
      <c r="D650" s="10"/>
      <c r="E650" s="10"/>
      <c r="F650" s="10"/>
    </row>
    <row r="651" spans="1:6" s="14" customFormat="1" x14ac:dyDescent="0.25">
      <c r="A651" s="12"/>
      <c r="C651" s="13"/>
      <c r="D651" s="10"/>
      <c r="E651" s="10"/>
      <c r="F651" s="10"/>
    </row>
    <row r="652" spans="1:6" s="14" customFormat="1" x14ac:dyDescent="0.25">
      <c r="A652" s="12"/>
      <c r="C652" s="13"/>
      <c r="D652" s="10"/>
      <c r="E652" s="10"/>
      <c r="F652" s="10"/>
    </row>
    <row r="653" spans="1:6" s="14" customFormat="1" x14ac:dyDescent="0.25">
      <c r="A653" s="12"/>
      <c r="C653" s="13"/>
      <c r="D653" s="10"/>
      <c r="E653" s="10"/>
      <c r="F653" s="10"/>
    </row>
    <row r="654" spans="1:6" s="14" customFormat="1" x14ac:dyDescent="0.25">
      <c r="A654" s="12"/>
      <c r="C654" s="13"/>
      <c r="D654" s="10"/>
      <c r="E654" s="10"/>
      <c r="F654" s="10"/>
    </row>
    <row r="655" spans="1:6" s="14" customFormat="1" x14ac:dyDescent="0.25">
      <c r="A655" s="12"/>
      <c r="C655" s="13"/>
      <c r="D655" s="10"/>
      <c r="E655" s="10"/>
      <c r="F655" s="10"/>
    </row>
    <row r="656" spans="1:6" s="14" customFormat="1" x14ac:dyDescent="0.25">
      <c r="A656" s="12"/>
      <c r="C656" s="13"/>
      <c r="D656" s="10"/>
      <c r="E656" s="10"/>
      <c r="F656" s="10"/>
    </row>
    <row r="657" spans="1:6" s="14" customFormat="1" x14ac:dyDescent="0.25">
      <c r="A657" s="12"/>
      <c r="C657" s="13"/>
      <c r="D657" s="10"/>
      <c r="E657" s="10"/>
      <c r="F657" s="10"/>
    </row>
    <row r="658" spans="1:6" s="14" customFormat="1" x14ac:dyDescent="0.25">
      <c r="A658" s="12"/>
      <c r="C658" s="13"/>
      <c r="D658" s="10"/>
      <c r="E658" s="10"/>
      <c r="F658" s="10"/>
    </row>
    <row r="659" spans="1:6" s="14" customFormat="1" x14ac:dyDescent="0.25">
      <c r="A659" s="12"/>
      <c r="C659" s="13"/>
      <c r="D659" s="10"/>
      <c r="E659" s="10"/>
      <c r="F659" s="10"/>
    </row>
    <row r="660" spans="1:6" s="14" customFormat="1" x14ac:dyDescent="0.25">
      <c r="A660" s="12"/>
      <c r="C660" s="13"/>
      <c r="D660" s="10"/>
      <c r="E660" s="10"/>
      <c r="F660" s="10"/>
    </row>
    <row r="661" spans="1:6" s="14" customFormat="1" x14ac:dyDescent="0.25">
      <c r="A661" s="12"/>
      <c r="C661" s="13"/>
      <c r="D661" s="10"/>
      <c r="E661" s="10"/>
      <c r="F661" s="10"/>
    </row>
    <row r="662" spans="1:6" s="14" customFormat="1" x14ac:dyDescent="0.25">
      <c r="A662" s="12"/>
      <c r="C662" s="13"/>
      <c r="D662" s="10"/>
      <c r="E662" s="10"/>
      <c r="F662" s="10"/>
    </row>
    <row r="663" spans="1:6" s="14" customFormat="1" x14ac:dyDescent="0.25">
      <c r="A663" s="12"/>
      <c r="C663" s="13"/>
      <c r="D663" s="10"/>
      <c r="E663" s="10"/>
      <c r="F663" s="10"/>
    </row>
    <row r="664" spans="1:6" s="14" customFormat="1" x14ac:dyDescent="0.25">
      <c r="A664" s="12"/>
      <c r="C664" s="13"/>
      <c r="D664" s="10"/>
      <c r="E664" s="10"/>
      <c r="F664" s="10"/>
    </row>
    <row r="665" spans="1:6" s="14" customFormat="1" x14ac:dyDescent="0.25">
      <c r="A665" s="12"/>
      <c r="C665" s="13"/>
      <c r="D665" s="10"/>
      <c r="E665" s="10"/>
      <c r="F665" s="10"/>
    </row>
    <row r="666" spans="1:6" s="14" customFormat="1" x14ac:dyDescent="0.25">
      <c r="A666" s="12"/>
      <c r="C666" s="13"/>
      <c r="D666" s="10"/>
      <c r="E666" s="10"/>
      <c r="F666" s="10"/>
    </row>
    <row r="667" spans="1:6" s="14" customFormat="1" x14ac:dyDescent="0.25">
      <c r="A667" s="12"/>
      <c r="C667" s="13"/>
      <c r="D667" s="10"/>
      <c r="E667" s="10"/>
      <c r="F667" s="10"/>
    </row>
    <row r="668" spans="1:6" s="14" customFormat="1" x14ac:dyDescent="0.25">
      <c r="A668" s="12"/>
      <c r="C668" s="13"/>
      <c r="D668" s="10"/>
      <c r="E668" s="10"/>
      <c r="F668" s="10"/>
    </row>
    <row r="669" spans="1:6" s="14" customFormat="1" x14ac:dyDescent="0.25">
      <c r="A669" s="12"/>
      <c r="C669" s="13"/>
      <c r="D669" s="10"/>
      <c r="E669" s="10"/>
      <c r="F669" s="10"/>
    </row>
    <row r="670" spans="1:6" s="14" customFormat="1" x14ac:dyDescent="0.25">
      <c r="A670" s="12"/>
      <c r="C670" s="13"/>
      <c r="D670" s="10"/>
      <c r="E670" s="10"/>
      <c r="F670" s="10"/>
    </row>
    <row r="671" spans="1:6" s="14" customFormat="1" x14ac:dyDescent="0.25">
      <c r="A671" s="12"/>
      <c r="C671" s="13"/>
      <c r="D671" s="10"/>
      <c r="E671" s="10"/>
      <c r="F671" s="10"/>
    </row>
    <row r="672" spans="1:6" s="14" customFormat="1" x14ac:dyDescent="0.25">
      <c r="A672" s="12"/>
      <c r="C672" s="13"/>
      <c r="D672" s="10"/>
      <c r="E672" s="10"/>
      <c r="F672" s="10"/>
    </row>
    <row r="673" spans="1:6" s="14" customFormat="1" x14ac:dyDescent="0.25">
      <c r="A673" s="12"/>
      <c r="C673" s="13"/>
      <c r="D673" s="10"/>
      <c r="E673" s="10"/>
      <c r="F673" s="10"/>
    </row>
    <row r="674" spans="1:6" s="14" customFormat="1" x14ac:dyDescent="0.25">
      <c r="A674" s="12"/>
      <c r="C674" s="13"/>
      <c r="D674" s="10"/>
      <c r="E674" s="10"/>
      <c r="F674" s="10"/>
    </row>
    <row r="675" spans="1:6" x14ac:dyDescent="0.25">
      <c r="D675" s="10"/>
      <c r="E675" s="10"/>
      <c r="F675" s="10"/>
    </row>
    <row r="676" spans="1:6" x14ac:dyDescent="0.25">
      <c r="D676" s="10"/>
      <c r="E676" s="10"/>
      <c r="F676" s="10"/>
    </row>
    <row r="677" spans="1:6" x14ac:dyDescent="0.25">
      <c r="D677" s="10"/>
      <c r="E677" s="10"/>
      <c r="F677" s="10"/>
    </row>
    <row r="678" spans="1:6" x14ac:dyDescent="0.25">
      <c r="D678" s="10"/>
      <c r="E678" s="10"/>
      <c r="F678" s="10"/>
    </row>
    <row r="679" spans="1:6" x14ac:dyDescent="0.25">
      <c r="D679" s="10"/>
      <c r="E679" s="10"/>
      <c r="F679" s="10"/>
    </row>
    <row r="680" spans="1:6" x14ac:dyDescent="0.25">
      <c r="D680" s="10"/>
      <c r="E680" s="10"/>
      <c r="F680" s="10"/>
    </row>
    <row r="681" spans="1:6" x14ac:dyDescent="0.25">
      <c r="D681" s="10"/>
      <c r="E681" s="10"/>
      <c r="F681" s="10"/>
    </row>
    <row r="682" spans="1:6" x14ac:dyDescent="0.25">
      <c r="D682" s="10"/>
      <c r="E682" s="10"/>
      <c r="F682" s="10"/>
    </row>
    <row r="683" spans="1:6" x14ac:dyDescent="0.25">
      <c r="A683" s="46"/>
      <c r="C683" s="46"/>
      <c r="D683" s="10"/>
      <c r="E683" s="10"/>
      <c r="F683" s="10"/>
    </row>
    <row r="684" spans="1:6" x14ac:dyDescent="0.25">
      <c r="A684" s="46"/>
      <c r="C684" s="46"/>
      <c r="D684" s="10"/>
      <c r="E684" s="10"/>
      <c r="F684" s="10"/>
    </row>
    <row r="685" spans="1:6" x14ac:dyDescent="0.25">
      <c r="A685" s="46"/>
      <c r="C685" s="46"/>
      <c r="D685" s="10"/>
      <c r="E685" s="10"/>
      <c r="F685" s="10"/>
    </row>
    <row r="686" spans="1:6" x14ac:dyDescent="0.25">
      <c r="A686" s="46"/>
      <c r="C686" s="46"/>
      <c r="D686" s="10"/>
      <c r="E686" s="10"/>
      <c r="F686" s="10"/>
    </row>
    <row r="687" spans="1:6" x14ac:dyDescent="0.25">
      <c r="A687" s="46"/>
      <c r="C687" s="46"/>
      <c r="D687" s="10"/>
      <c r="E687" s="10"/>
      <c r="F687" s="10"/>
    </row>
    <row r="688" spans="1:6" x14ac:dyDescent="0.25">
      <c r="A688" s="46"/>
      <c r="C688" s="46"/>
      <c r="D688" s="10"/>
      <c r="E688" s="10"/>
      <c r="F688" s="10"/>
    </row>
    <row r="689" spans="1:6" x14ac:dyDescent="0.25">
      <c r="A689" s="46"/>
      <c r="C689" s="46"/>
      <c r="D689" s="10"/>
      <c r="E689" s="10"/>
      <c r="F689" s="10"/>
    </row>
    <row r="690" spans="1:6" x14ac:dyDescent="0.25">
      <c r="A690" s="46"/>
      <c r="C690" s="46"/>
      <c r="D690" s="10"/>
      <c r="E690" s="10"/>
      <c r="F690" s="10"/>
    </row>
    <row r="691" spans="1:6" x14ac:dyDescent="0.25">
      <c r="A691" s="46"/>
      <c r="C691" s="46"/>
      <c r="D691" s="10"/>
      <c r="E691" s="10"/>
      <c r="F691" s="10"/>
    </row>
    <row r="692" spans="1:6" x14ac:dyDescent="0.25">
      <c r="A692" s="46"/>
      <c r="C692" s="46"/>
      <c r="D692" s="10"/>
      <c r="E692" s="10"/>
      <c r="F692" s="10"/>
    </row>
    <row r="693" spans="1:6" x14ac:dyDescent="0.25">
      <c r="A693" s="46"/>
      <c r="C693" s="46"/>
      <c r="D693" s="10"/>
      <c r="E693" s="10"/>
      <c r="F693" s="10"/>
    </row>
    <row r="694" spans="1:6" x14ac:dyDescent="0.25">
      <c r="A694" s="46"/>
      <c r="C694" s="46"/>
      <c r="D694" s="10"/>
      <c r="E694" s="10"/>
      <c r="F694" s="10"/>
    </row>
    <row r="695" spans="1:6" x14ac:dyDescent="0.25">
      <c r="A695" s="46"/>
      <c r="C695" s="46"/>
      <c r="D695" s="10"/>
      <c r="E695" s="10"/>
      <c r="F695" s="10"/>
    </row>
    <row r="696" spans="1:6" x14ac:dyDescent="0.25">
      <c r="A696" s="46"/>
      <c r="C696" s="46"/>
      <c r="D696" s="10"/>
      <c r="E696" s="10"/>
      <c r="F696" s="10"/>
    </row>
    <row r="697" spans="1:6" x14ac:dyDescent="0.25">
      <c r="A697" s="46"/>
      <c r="C697" s="46"/>
      <c r="D697" s="10"/>
      <c r="E697" s="10"/>
      <c r="F697" s="10"/>
    </row>
    <row r="698" spans="1:6" x14ac:dyDescent="0.25">
      <c r="A698" s="46"/>
      <c r="C698" s="46"/>
      <c r="D698" s="10"/>
      <c r="E698" s="10"/>
      <c r="F698" s="10"/>
    </row>
    <row r="699" spans="1:6" x14ac:dyDescent="0.25">
      <c r="A699" s="46"/>
      <c r="C699" s="46"/>
      <c r="D699" s="10"/>
      <c r="E699" s="10"/>
      <c r="F699" s="10"/>
    </row>
    <row r="700" spans="1:6" x14ac:dyDescent="0.25">
      <c r="A700" s="46"/>
      <c r="C700" s="46"/>
      <c r="D700" s="10"/>
      <c r="E700" s="10"/>
      <c r="F700" s="10"/>
    </row>
    <row r="701" spans="1:6" x14ac:dyDescent="0.25">
      <c r="A701" s="46"/>
      <c r="C701" s="46"/>
      <c r="D701" s="10"/>
      <c r="E701" s="10"/>
      <c r="F701" s="10"/>
    </row>
    <row r="702" spans="1:6" x14ac:dyDescent="0.25">
      <c r="A702" s="46"/>
      <c r="C702" s="46"/>
      <c r="D702" s="10"/>
      <c r="E702" s="10"/>
      <c r="F702" s="10"/>
    </row>
    <row r="703" spans="1:6" x14ac:dyDescent="0.25">
      <c r="A703" s="46"/>
      <c r="C703" s="46"/>
      <c r="D703" s="10"/>
      <c r="E703" s="10"/>
      <c r="F703" s="10"/>
    </row>
    <row r="704" spans="1:6" x14ac:dyDescent="0.25">
      <c r="A704" s="46"/>
      <c r="C704" s="46"/>
      <c r="D704" s="10"/>
      <c r="E704" s="10"/>
      <c r="F704" s="10"/>
    </row>
    <row r="705" spans="1:6" x14ac:dyDescent="0.25">
      <c r="A705" s="46"/>
      <c r="C705" s="46"/>
      <c r="D705" s="10"/>
      <c r="E705" s="10"/>
      <c r="F705" s="10"/>
    </row>
    <row r="706" spans="1:6" x14ac:dyDescent="0.25">
      <c r="A706" s="46"/>
      <c r="C706" s="46"/>
      <c r="D706" s="10"/>
      <c r="E706" s="10"/>
      <c r="F706" s="10"/>
    </row>
    <row r="707" spans="1:6" x14ac:dyDescent="0.25">
      <c r="A707" s="46"/>
      <c r="C707" s="46"/>
      <c r="D707" s="10"/>
      <c r="E707" s="10"/>
      <c r="F707" s="10"/>
    </row>
    <row r="708" spans="1:6" x14ac:dyDescent="0.25">
      <c r="A708" s="46"/>
      <c r="C708" s="46"/>
      <c r="D708" s="10"/>
      <c r="E708" s="10"/>
      <c r="F708" s="10"/>
    </row>
    <row r="709" spans="1:6" x14ac:dyDescent="0.25">
      <c r="A709" s="46"/>
      <c r="C709" s="46"/>
      <c r="D709" s="10"/>
      <c r="E709" s="10"/>
      <c r="F709" s="10"/>
    </row>
    <row r="710" spans="1:6" x14ac:dyDescent="0.25">
      <c r="A710" s="46"/>
      <c r="C710" s="46"/>
      <c r="D710" s="10"/>
      <c r="E710" s="10"/>
      <c r="F710" s="10"/>
    </row>
    <row r="711" spans="1:6" x14ac:dyDescent="0.25">
      <c r="A711" s="46"/>
      <c r="C711" s="46"/>
      <c r="D711" s="10"/>
      <c r="E711" s="10"/>
      <c r="F711" s="10"/>
    </row>
    <row r="712" spans="1:6" x14ac:dyDescent="0.25">
      <c r="A712" s="46"/>
      <c r="C712" s="46"/>
      <c r="D712" s="10"/>
      <c r="E712" s="10"/>
      <c r="F712" s="10"/>
    </row>
    <row r="713" spans="1:6" x14ac:dyDescent="0.25">
      <c r="A713" s="46"/>
      <c r="C713" s="46"/>
      <c r="D713" s="10"/>
      <c r="E713" s="10"/>
      <c r="F713" s="10"/>
    </row>
    <row r="714" spans="1:6" x14ac:dyDescent="0.25">
      <c r="A714" s="46"/>
      <c r="C714" s="46"/>
      <c r="D714" s="10"/>
      <c r="E714" s="10"/>
      <c r="F714" s="10"/>
    </row>
    <row r="715" spans="1:6" x14ac:dyDescent="0.25">
      <c r="A715" s="46"/>
      <c r="C715" s="46"/>
      <c r="D715" s="10"/>
      <c r="E715" s="10"/>
      <c r="F715" s="10"/>
    </row>
    <row r="716" spans="1:6" x14ac:dyDescent="0.25">
      <c r="A716" s="46"/>
      <c r="C716" s="46"/>
      <c r="D716" s="10"/>
      <c r="E716" s="10"/>
      <c r="F716" s="10"/>
    </row>
    <row r="717" spans="1:6" x14ac:dyDescent="0.25">
      <c r="A717" s="46"/>
      <c r="C717" s="46"/>
      <c r="D717" s="10"/>
      <c r="E717" s="10"/>
      <c r="F717" s="10"/>
    </row>
    <row r="718" spans="1:6" x14ac:dyDescent="0.25">
      <c r="A718" s="46"/>
      <c r="C718" s="46"/>
      <c r="D718" s="10"/>
      <c r="E718" s="10"/>
      <c r="F718" s="10"/>
    </row>
    <row r="719" spans="1:6" x14ac:dyDescent="0.25">
      <c r="A719" s="46"/>
      <c r="C719" s="46"/>
      <c r="D719" s="10"/>
      <c r="E719" s="10"/>
      <c r="F719" s="10"/>
    </row>
    <row r="720" spans="1:6" x14ac:dyDescent="0.25">
      <c r="A720" s="46"/>
      <c r="C720" s="46"/>
      <c r="D720" s="10"/>
      <c r="E720" s="10"/>
      <c r="F720" s="10"/>
    </row>
    <row r="721" spans="1:6" x14ac:dyDescent="0.25">
      <c r="A721" s="46"/>
      <c r="C721" s="46"/>
      <c r="D721" s="10"/>
      <c r="E721" s="10"/>
      <c r="F721" s="10"/>
    </row>
    <row r="722" spans="1:6" x14ac:dyDescent="0.25">
      <c r="A722" s="46"/>
      <c r="C722" s="46"/>
      <c r="D722" s="10"/>
      <c r="E722" s="10"/>
      <c r="F722" s="10"/>
    </row>
    <row r="723" spans="1:6" x14ac:dyDescent="0.25">
      <c r="A723" s="46"/>
      <c r="C723" s="46"/>
      <c r="D723" s="10"/>
      <c r="E723" s="10"/>
      <c r="F723" s="10"/>
    </row>
    <row r="724" spans="1:6" x14ac:dyDescent="0.25">
      <c r="A724" s="46"/>
      <c r="C724" s="46"/>
      <c r="D724" s="10"/>
      <c r="E724" s="10"/>
      <c r="F724" s="10"/>
    </row>
    <row r="725" spans="1:6" x14ac:dyDescent="0.25">
      <c r="A725" s="46"/>
      <c r="C725" s="46"/>
      <c r="D725" s="10"/>
      <c r="E725" s="10"/>
      <c r="F725" s="10"/>
    </row>
    <row r="726" spans="1:6" x14ac:dyDescent="0.25">
      <c r="A726" s="46"/>
      <c r="C726" s="46"/>
      <c r="D726" s="10"/>
      <c r="E726" s="10"/>
      <c r="F726" s="10"/>
    </row>
    <row r="727" spans="1:6" x14ac:dyDescent="0.25">
      <c r="A727" s="46"/>
      <c r="C727" s="46"/>
      <c r="D727" s="10"/>
      <c r="E727" s="10"/>
      <c r="F727" s="10"/>
    </row>
    <row r="728" spans="1:6" x14ac:dyDescent="0.25">
      <c r="A728" s="46"/>
      <c r="C728" s="46"/>
      <c r="D728" s="10"/>
      <c r="E728" s="10"/>
      <c r="F728" s="10"/>
    </row>
    <row r="729" spans="1:6" x14ac:dyDescent="0.25">
      <c r="A729" s="46"/>
      <c r="C729" s="46"/>
      <c r="D729" s="10"/>
      <c r="E729" s="10"/>
      <c r="F729" s="10"/>
    </row>
    <row r="730" spans="1:6" x14ac:dyDescent="0.25">
      <c r="A730" s="46"/>
      <c r="C730" s="46"/>
      <c r="D730" s="10"/>
      <c r="E730" s="10"/>
      <c r="F730" s="10"/>
    </row>
    <row r="731" spans="1:6" x14ac:dyDescent="0.25">
      <c r="A731" s="46"/>
      <c r="C731" s="46"/>
      <c r="D731" s="10"/>
      <c r="E731" s="10"/>
      <c r="F731" s="10"/>
    </row>
    <row r="732" spans="1:6" x14ac:dyDescent="0.25">
      <c r="A732" s="46"/>
      <c r="C732" s="46"/>
      <c r="D732" s="10"/>
      <c r="E732" s="10"/>
      <c r="F732" s="10"/>
    </row>
    <row r="733" spans="1:6" x14ac:dyDescent="0.25">
      <c r="A733" s="46"/>
      <c r="C733" s="46"/>
      <c r="D733" s="10"/>
      <c r="E733" s="10"/>
      <c r="F733" s="10"/>
    </row>
    <row r="734" spans="1:6" x14ac:dyDescent="0.25">
      <c r="A734" s="46"/>
      <c r="C734" s="46"/>
      <c r="D734" s="10"/>
      <c r="E734" s="10"/>
      <c r="F734" s="10"/>
    </row>
    <row r="735" spans="1:6" x14ac:dyDescent="0.25">
      <c r="A735" s="46"/>
      <c r="C735" s="46"/>
      <c r="D735" s="10"/>
      <c r="E735" s="10"/>
      <c r="F735" s="10"/>
    </row>
    <row r="736" spans="1:6" x14ac:dyDescent="0.25">
      <c r="A736" s="46"/>
      <c r="C736" s="46"/>
      <c r="D736" s="10"/>
      <c r="E736" s="10"/>
      <c r="F736" s="10"/>
    </row>
    <row r="737" spans="1:6" x14ac:dyDescent="0.25">
      <c r="A737" s="46"/>
      <c r="C737" s="46"/>
      <c r="D737" s="10"/>
      <c r="E737" s="10"/>
      <c r="F737" s="10"/>
    </row>
    <row r="738" spans="1:6" x14ac:dyDescent="0.25">
      <c r="A738" s="46"/>
      <c r="C738" s="46"/>
      <c r="D738" s="10"/>
      <c r="E738" s="10"/>
      <c r="F738" s="10"/>
    </row>
    <row r="739" spans="1:6" x14ac:dyDescent="0.25">
      <c r="A739" s="46"/>
      <c r="C739" s="46"/>
      <c r="D739" s="10"/>
      <c r="E739" s="10"/>
      <c r="F739" s="10"/>
    </row>
    <row r="740" spans="1:6" x14ac:dyDescent="0.25">
      <c r="A740" s="46"/>
      <c r="C740" s="46"/>
      <c r="D740" s="10"/>
      <c r="E740" s="10"/>
      <c r="F740" s="10"/>
    </row>
    <row r="741" spans="1:6" x14ac:dyDescent="0.25">
      <c r="A741" s="46"/>
      <c r="C741" s="46"/>
      <c r="D741" s="10"/>
      <c r="E741" s="10"/>
      <c r="F741" s="10"/>
    </row>
    <row r="742" spans="1:6" x14ac:dyDescent="0.25">
      <c r="A742" s="46"/>
      <c r="C742" s="46"/>
      <c r="D742" s="10"/>
      <c r="E742" s="10"/>
      <c r="F742" s="10"/>
    </row>
    <row r="743" spans="1:6" x14ac:dyDescent="0.25">
      <c r="A743" s="46"/>
      <c r="C743" s="46"/>
      <c r="D743" s="10"/>
      <c r="E743" s="10"/>
      <c r="F743" s="10"/>
    </row>
    <row r="744" spans="1:6" x14ac:dyDescent="0.25">
      <c r="A744" s="46"/>
      <c r="C744" s="46"/>
      <c r="D744" s="10"/>
      <c r="E744" s="10"/>
      <c r="F744" s="10"/>
    </row>
    <row r="745" spans="1:6" x14ac:dyDescent="0.25">
      <c r="A745" s="46"/>
      <c r="C745" s="46"/>
      <c r="D745" s="10"/>
      <c r="E745" s="10"/>
      <c r="F745" s="10"/>
    </row>
    <row r="746" spans="1:6" x14ac:dyDescent="0.25">
      <c r="A746" s="46"/>
      <c r="C746" s="46"/>
      <c r="D746" s="10"/>
      <c r="E746" s="10"/>
      <c r="F746" s="10"/>
    </row>
    <row r="747" spans="1:6" x14ac:dyDescent="0.25">
      <c r="A747" s="46"/>
      <c r="C747" s="46"/>
      <c r="D747" s="10"/>
      <c r="E747" s="10"/>
      <c r="F747" s="10"/>
    </row>
    <row r="748" spans="1:6" x14ac:dyDescent="0.25">
      <c r="A748" s="46"/>
      <c r="C748" s="46"/>
      <c r="D748" s="10"/>
      <c r="E748" s="10"/>
      <c r="F748" s="10"/>
    </row>
    <row r="749" spans="1:6" x14ac:dyDescent="0.25">
      <c r="A749" s="46"/>
      <c r="C749" s="46"/>
      <c r="D749" s="10"/>
      <c r="E749" s="10"/>
      <c r="F749" s="10"/>
    </row>
    <row r="750" spans="1:6" x14ac:dyDescent="0.25">
      <c r="A750" s="46"/>
      <c r="C750" s="46"/>
      <c r="D750" s="10"/>
      <c r="E750" s="10"/>
      <c r="F750" s="10"/>
    </row>
    <row r="751" spans="1:6" x14ac:dyDescent="0.25">
      <c r="A751" s="46"/>
      <c r="C751" s="46"/>
      <c r="D751" s="10"/>
      <c r="E751" s="10"/>
      <c r="F751" s="10"/>
    </row>
    <row r="752" spans="1:6" x14ac:dyDescent="0.25">
      <c r="A752" s="46"/>
      <c r="C752" s="46"/>
      <c r="D752" s="10"/>
      <c r="E752" s="10"/>
      <c r="F752" s="10"/>
    </row>
    <row r="753" spans="1:6" x14ac:dyDescent="0.25">
      <c r="A753" s="46"/>
      <c r="C753" s="46"/>
      <c r="D753" s="10"/>
      <c r="E753" s="10"/>
      <c r="F753" s="10"/>
    </row>
    <row r="754" spans="1:6" x14ac:dyDescent="0.25">
      <c r="A754" s="46"/>
      <c r="C754" s="46"/>
      <c r="D754" s="10"/>
      <c r="E754" s="10"/>
      <c r="F754" s="10"/>
    </row>
    <row r="755" spans="1:6" x14ac:dyDescent="0.25">
      <c r="A755" s="46"/>
      <c r="C755" s="46"/>
      <c r="D755" s="10"/>
      <c r="E755" s="10"/>
      <c r="F755" s="10"/>
    </row>
    <row r="756" spans="1:6" x14ac:dyDescent="0.25">
      <c r="A756" s="46"/>
      <c r="C756" s="46"/>
      <c r="D756" s="10"/>
      <c r="E756" s="10"/>
      <c r="F756" s="10"/>
    </row>
    <row r="757" spans="1:6" x14ac:dyDescent="0.25">
      <c r="A757" s="46"/>
      <c r="C757" s="46"/>
      <c r="D757" s="10"/>
      <c r="E757" s="10"/>
      <c r="F757" s="10"/>
    </row>
    <row r="758" spans="1:6" x14ac:dyDescent="0.25">
      <c r="A758" s="46"/>
      <c r="C758" s="46"/>
      <c r="D758" s="10"/>
      <c r="E758" s="10"/>
      <c r="F758" s="10"/>
    </row>
    <row r="759" spans="1:6" x14ac:dyDescent="0.25">
      <c r="A759" s="46"/>
      <c r="C759" s="46"/>
      <c r="D759" s="10"/>
      <c r="E759" s="10"/>
      <c r="F759" s="10"/>
    </row>
    <row r="760" spans="1:6" x14ac:dyDescent="0.25">
      <c r="A760" s="46"/>
      <c r="C760" s="46"/>
      <c r="D760" s="10"/>
      <c r="E760" s="10"/>
      <c r="F760" s="10"/>
    </row>
    <row r="761" spans="1:6" x14ac:dyDescent="0.25">
      <c r="A761" s="46"/>
      <c r="C761" s="46"/>
      <c r="D761" s="10"/>
      <c r="E761" s="10"/>
      <c r="F761" s="10"/>
    </row>
    <row r="762" spans="1:6" x14ac:dyDescent="0.25">
      <c r="A762" s="46"/>
      <c r="C762" s="46"/>
      <c r="D762" s="10"/>
      <c r="E762" s="10"/>
      <c r="F762" s="10"/>
    </row>
    <row r="763" spans="1:6" x14ac:dyDescent="0.25">
      <c r="A763" s="46"/>
      <c r="C763" s="46"/>
      <c r="D763" s="10"/>
      <c r="E763" s="10"/>
      <c r="F763" s="10"/>
    </row>
    <row r="764" spans="1:6" x14ac:dyDescent="0.25">
      <c r="A764" s="46"/>
      <c r="C764" s="46"/>
      <c r="D764" s="10"/>
      <c r="E764" s="10"/>
      <c r="F764" s="10"/>
    </row>
    <row r="765" spans="1:6" x14ac:dyDescent="0.25">
      <c r="A765" s="46"/>
      <c r="C765" s="46"/>
      <c r="D765" s="10"/>
      <c r="E765" s="10"/>
      <c r="F765" s="10"/>
    </row>
    <row r="766" spans="1:6" x14ac:dyDescent="0.25">
      <c r="A766" s="46"/>
      <c r="C766" s="46"/>
      <c r="D766" s="10"/>
      <c r="E766" s="10"/>
      <c r="F766" s="10"/>
    </row>
    <row r="767" spans="1:6" x14ac:dyDescent="0.25">
      <c r="A767" s="46"/>
      <c r="C767" s="46"/>
      <c r="D767" s="10"/>
      <c r="E767" s="10"/>
      <c r="F767" s="10"/>
    </row>
    <row r="768" spans="1:6" x14ac:dyDescent="0.25">
      <c r="A768" s="46"/>
      <c r="C768" s="46"/>
      <c r="D768" s="10"/>
      <c r="E768" s="10"/>
      <c r="F768" s="10"/>
    </row>
    <row r="769" spans="1:6" x14ac:dyDescent="0.25">
      <c r="A769" s="46"/>
      <c r="C769" s="46"/>
      <c r="D769" s="10"/>
      <c r="E769" s="10"/>
      <c r="F769" s="10"/>
    </row>
    <row r="770" spans="1:6" x14ac:dyDescent="0.25">
      <c r="A770" s="46"/>
      <c r="C770" s="46"/>
      <c r="D770" s="10"/>
      <c r="E770" s="10"/>
      <c r="F770" s="10"/>
    </row>
    <row r="771" spans="1:6" x14ac:dyDescent="0.25">
      <c r="A771" s="46"/>
      <c r="C771" s="46"/>
      <c r="D771" s="10"/>
      <c r="E771" s="10"/>
      <c r="F771" s="10"/>
    </row>
    <row r="772" spans="1:6" x14ac:dyDescent="0.25">
      <c r="A772" s="46"/>
      <c r="C772" s="46"/>
      <c r="D772" s="10"/>
      <c r="E772" s="10"/>
      <c r="F772" s="10"/>
    </row>
    <row r="773" spans="1:6" x14ac:dyDescent="0.25">
      <c r="A773" s="46"/>
      <c r="C773" s="46"/>
      <c r="D773" s="10"/>
      <c r="E773" s="10"/>
      <c r="F773" s="10"/>
    </row>
    <row r="774" spans="1:6" x14ac:dyDescent="0.25">
      <c r="A774" s="46"/>
      <c r="C774" s="46"/>
      <c r="D774" s="10"/>
      <c r="E774" s="10"/>
      <c r="F774" s="10"/>
    </row>
    <row r="775" spans="1:6" x14ac:dyDescent="0.25">
      <c r="A775" s="46"/>
      <c r="C775" s="46"/>
      <c r="D775" s="10"/>
      <c r="E775" s="10"/>
      <c r="F775" s="10"/>
    </row>
    <row r="776" spans="1:6" x14ac:dyDescent="0.25">
      <c r="A776" s="46"/>
      <c r="C776" s="46"/>
      <c r="D776" s="10"/>
      <c r="E776" s="10"/>
      <c r="F776" s="10"/>
    </row>
    <row r="777" spans="1:6" x14ac:dyDescent="0.25">
      <c r="A777" s="46"/>
      <c r="C777" s="46"/>
      <c r="D777" s="10"/>
      <c r="E777" s="10"/>
      <c r="F777" s="10"/>
    </row>
    <row r="778" spans="1:6" x14ac:dyDescent="0.25">
      <c r="A778" s="46"/>
      <c r="C778" s="46"/>
      <c r="D778" s="10"/>
      <c r="E778" s="10"/>
      <c r="F778" s="10"/>
    </row>
    <row r="779" spans="1:6" x14ac:dyDescent="0.25">
      <c r="A779" s="46"/>
      <c r="C779" s="46"/>
      <c r="D779" s="10"/>
      <c r="E779" s="10"/>
      <c r="F779" s="10"/>
    </row>
    <row r="780" spans="1:6" x14ac:dyDescent="0.25">
      <c r="A780" s="46"/>
      <c r="C780" s="46"/>
      <c r="D780" s="10"/>
      <c r="E780" s="10"/>
      <c r="F780" s="10"/>
    </row>
    <row r="781" spans="1:6" x14ac:dyDescent="0.25">
      <c r="A781" s="46"/>
      <c r="C781" s="46"/>
      <c r="D781" s="10"/>
      <c r="E781" s="10"/>
      <c r="F781" s="10"/>
    </row>
    <row r="782" spans="1:6" x14ac:dyDescent="0.25">
      <c r="A782" s="46"/>
      <c r="C782" s="46"/>
      <c r="D782" s="10"/>
      <c r="E782" s="10"/>
      <c r="F782" s="10"/>
    </row>
    <row r="783" spans="1:6" x14ac:dyDescent="0.25">
      <c r="A783" s="46"/>
      <c r="C783" s="46"/>
      <c r="D783" s="10"/>
      <c r="E783" s="10"/>
      <c r="F783" s="10"/>
    </row>
    <row r="784" spans="1:6" x14ac:dyDescent="0.25">
      <c r="A784" s="46"/>
      <c r="C784" s="46"/>
      <c r="D784" s="10"/>
      <c r="E784" s="10"/>
      <c r="F784" s="10"/>
    </row>
    <row r="785" spans="1:6" x14ac:dyDescent="0.25">
      <c r="A785" s="46"/>
      <c r="C785" s="46"/>
      <c r="D785" s="10"/>
      <c r="E785" s="10"/>
      <c r="F785" s="10"/>
    </row>
    <row r="786" spans="1:6" x14ac:dyDescent="0.25">
      <c r="A786" s="46"/>
      <c r="C786" s="46"/>
      <c r="D786" s="10"/>
      <c r="E786" s="10"/>
      <c r="F786" s="10"/>
    </row>
    <row r="787" spans="1:6" x14ac:dyDescent="0.25">
      <c r="A787" s="46"/>
      <c r="C787" s="46"/>
      <c r="D787" s="10"/>
      <c r="E787" s="10"/>
      <c r="F787" s="10"/>
    </row>
    <row r="788" spans="1:6" x14ac:dyDescent="0.25">
      <c r="A788" s="46"/>
      <c r="C788" s="46"/>
      <c r="D788" s="10"/>
      <c r="E788" s="10"/>
      <c r="F788" s="10"/>
    </row>
    <row r="789" spans="1:6" x14ac:dyDescent="0.25">
      <c r="A789" s="46"/>
      <c r="C789" s="46"/>
      <c r="D789" s="10"/>
      <c r="E789" s="10"/>
      <c r="F789" s="10"/>
    </row>
    <row r="790" spans="1:6" x14ac:dyDescent="0.25">
      <c r="A790" s="46"/>
      <c r="C790" s="46"/>
      <c r="D790" s="10"/>
      <c r="E790" s="10"/>
      <c r="F790" s="10"/>
    </row>
    <row r="791" spans="1:6" x14ac:dyDescent="0.25">
      <c r="A791" s="46"/>
      <c r="C791" s="46"/>
      <c r="D791" s="10"/>
      <c r="E791" s="10"/>
      <c r="F791" s="10"/>
    </row>
    <row r="792" spans="1:6" x14ac:dyDescent="0.25">
      <c r="A792" s="46"/>
      <c r="C792" s="46"/>
      <c r="D792" s="10"/>
      <c r="E792" s="10"/>
      <c r="F792" s="10"/>
    </row>
    <row r="793" spans="1:6" x14ac:dyDescent="0.25">
      <c r="A793" s="46"/>
      <c r="C793" s="46"/>
      <c r="D793" s="10"/>
      <c r="E793" s="10"/>
      <c r="F793" s="10"/>
    </row>
    <row r="794" spans="1:6" x14ac:dyDescent="0.25">
      <c r="A794" s="46"/>
      <c r="C794" s="46"/>
      <c r="D794" s="10"/>
      <c r="E794" s="10"/>
      <c r="F794" s="10"/>
    </row>
    <row r="795" spans="1:6" x14ac:dyDescent="0.25">
      <c r="A795" s="46"/>
      <c r="C795" s="46"/>
      <c r="D795" s="10"/>
      <c r="E795" s="10"/>
      <c r="F795" s="10"/>
    </row>
    <row r="796" spans="1:6" x14ac:dyDescent="0.25">
      <c r="A796" s="46"/>
      <c r="C796" s="46"/>
      <c r="D796" s="10"/>
      <c r="E796" s="10"/>
      <c r="F796" s="10"/>
    </row>
    <row r="797" spans="1:6" x14ac:dyDescent="0.25">
      <c r="A797" s="46"/>
      <c r="C797" s="46"/>
      <c r="D797" s="10"/>
      <c r="E797" s="10"/>
      <c r="F797" s="10"/>
    </row>
    <row r="798" spans="1:6" x14ac:dyDescent="0.25">
      <c r="A798" s="46"/>
      <c r="C798" s="46"/>
      <c r="D798" s="10"/>
      <c r="E798" s="10"/>
      <c r="F798" s="10"/>
    </row>
    <row r="799" spans="1:6" x14ac:dyDescent="0.25">
      <c r="A799" s="46"/>
      <c r="C799" s="46"/>
      <c r="D799" s="10"/>
      <c r="E799" s="10"/>
      <c r="F799" s="10"/>
    </row>
    <row r="800" spans="1:6" x14ac:dyDescent="0.25">
      <c r="A800" s="46"/>
      <c r="C800" s="46"/>
      <c r="D800" s="10"/>
      <c r="E800" s="10"/>
      <c r="F800" s="10"/>
    </row>
    <row r="801" spans="1:6" x14ac:dyDescent="0.25">
      <c r="A801" s="46"/>
      <c r="C801" s="46"/>
      <c r="D801" s="10"/>
      <c r="E801" s="10"/>
      <c r="F801" s="10"/>
    </row>
    <row r="802" spans="1:6" x14ac:dyDescent="0.25">
      <c r="A802" s="46"/>
      <c r="C802" s="46"/>
      <c r="D802" s="10"/>
      <c r="E802" s="10"/>
      <c r="F802" s="10"/>
    </row>
    <row r="803" spans="1:6" x14ac:dyDescent="0.25">
      <c r="A803" s="46"/>
      <c r="C803" s="46"/>
      <c r="D803" s="10"/>
      <c r="E803" s="10"/>
      <c r="F803" s="10"/>
    </row>
    <row r="804" spans="1:6" x14ac:dyDescent="0.25">
      <c r="A804" s="46"/>
      <c r="C804" s="46"/>
      <c r="D804" s="10"/>
      <c r="E804" s="10"/>
      <c r="F804" s="10"/>
    </row>
    <row r="805" spans="1:6" x14ac:dyDescent="0.25">
      <c r="A805" s="46"/>
      <c r="C805" s="46"/>
      <c r="D805" s="10"/>
      <c r="E805" s="10"/>
      <c r="F805" s="10"/>
    </row>
    <row r="806" spans="1:6" x14ac:dyDescent="0.25">
      <c r="A806" s="46"/>
      <c r="C806" s="46"/>
      <c r="D806" s="10"/>
      <c r="E806" s="10"/>
      <c r="F806" s="10"/>
    </row>
    <row r="807" spans="1:6" x14ac:dyDescent="0.25">
      <c r="A807" s="46"/>
      <c r="C807" s="46"/>
      <c r="D807" s="10"/>
      <c r="E807" s="10"/>
      <c r="F807" s="10"/>
    </row>
    <row r="808" spans="1:6" x14ac:dyDescent="0.25">
      <c r="A808" s="46"/>
      <c r="C808" s="46"/>
      <c r="D808" s="10"/>
      <c r="E808" s="10"/>
      <c r="F808" s="10"/>
    </row>
    <row r="809" spans="1:6" x14ac:dyDescent="0.25">
      <c r="A809" s="46"/>
      <c r="C809" s="46"/>
      <c r="D809" s="10"/>
      <c r="E809" s="10"/>
      <c r="F809" s="10"/>
    </row>
    <row r="810" spans="1:6" x14ac:dyDescent="0.25">
      <c r="A810" s="46"/>
      <c r="C810" s="46"/>
      <c r="D810" s="10"/>
      <c r="E810" s="10"/>
      <c r="F810" s="10"/>
    </row>
    <row r="811" spans="1:6" x14ac:dyDescent="0.25">
      <c r="A811" s="46"/>
      <c r="C811" s="46"/>
      <c r="D811" s="10"/>
      <c r="E811" s="10"/>
      <c r="F811" s="10"/>
    </row>
    <row r="812" spans="1:6" x14ac:dyDescent="0.25">
      <c r="A812" s="46"/>
      <c r="C812" s="46"/>
      <c r="D812" s="10"/>
      <c r="E812" s="10"/>
      <c r="F812" s="10"/>
    </row>
    <row r="813" spans="1:6" x14ac:dyDescent="0.25">
      <c r="A813" s="46"/>
      <c r="C813" s="46"/>
      <c r="D813" s="10"/>
      <c r="E813" s="10"/>
      <c r="F813" s="10"/>
    </row>
    <row r="814" spans="1:6" x14ac:dyDescent="0.25">
      <c r="A814" s="46"/>
      <c r="C814" s="46"/>
      <c r="D814" s="10"/>
      <c r="E814" s="10"/>
      <c r="F814" s="10"/>
    </row>
    <row r="815" spans="1:6" x14ac:dyDescent="0.25">
      <c r="A815" s="46"/>
      <c r="C815" s="46"/>
      <c r="D815" s="10"/>
      <c r="E815" s="10"/>
      <c r="F815" s="10"/>
    </row>
    <row r="816" spans="1:6" x14ac:dyDescent="0.25">
      <c r="A816" s="46"/>
      <c r="C816" s="46"/>
      <c r="D816" s="10"/>
      <c r="E816" s="10"/>
      <c r="F816" s="10"/>
    </row>
    <row r="817" spans="1:6" x14ac:dyDescent="0.25">
      <c r="A817" s="46"/>
      <c r="C817" s="46"/>
      <c r="D817" s="10"/>
      <c r="E817" s="10"/>
      <c r="F817" s="10"/>
    </row>
    <row r="818" spans="1:6" x14ac:dyDescent="0.25">
      <c r="A818" s="46"/>
      <c r="C818" s="46"/>
      <c r="D818" s="10"/>
      <c r="E818" s="10"/>
      <c r="F818" s="10"/>
    </row>
    <row r="819" spans="1:6" x14ac:dyDescent="0.25">
      <c r="A819" s="46"/>
      <c r="C819" s="46"/>
      <c r="D819" s="10"/>
      <c r="E819" s="10"/>
      <c r="F819" s="10"/>
    </row>
    <row r="820" spans="1:6" x14ac:dyDescent="0.25">
      <c r="A820" s="46"/>
      <c r="C820" s="46"/>
      <c r="D820" s="10"/>
      <c r="E820" s="10"/>
      <c r="F820" s="10"/>
    </row>
    <row r="821" spans="1:6" x14ac:dyDescent="0.25">
      <c r="A821" s="46"/>
      <c r="C821" s="46"/>
      <c r="D821" s="10"/>
      <c r="E821" s="10"/>
      <c r="F821" s="10"/>
    </row>
    <row r="822" spans="1:6" x14ac:dyDescent="0.25">
      <c r="A822" s="46"/>
      <c r="C822" s="46"/>
      <c r="D822" s="10"/>
      <c r="E822" s="10"/>
      <c r="F822" s="10"/>
    </row>
    <row r="823" spans="1:6" x14ac:dyDescent="0.25">
      <c r="A823" s="46"/>
      <c r="C823" s="46"/>
      <c r="D823" s="10"/>
      <c r="E823" s="10"/>
      <c r="F823" s="10"/>
    </row>
    <row r="824" spans="1:6" x14ac:dyDescent="0.25">
      <c r="A824" s="46"/>
      <c r="C824" s="46"/>
      <c r="D824" s="10"/>
      <c r="E824" s="10"/>
      <c r="F824" s="10"/>
    </row>
    <row r="825" spans="1:6" x14ac:dyDescent="0.25">
      <c r="A825" s="46"/>
      <c r="C825" s="46"/>
      <c r="D825" s="10"/>
      <c r="E825" s="10"/>
      <c r="F825" s="10"/>
    </row>
    <row r="826" spans="1:6" x14ac:dyDescent="0.25">
      <c r="A826" s="46"/>
      <c r="C826" s="46"/>
      <c r="D826" s="10"/>
      <c r="E826" s="10"/>
      <c r="F826" s="10"/>
    </row>
    <row r="827" spans="1:6" x14ac:dyDescent="0.25">
      <c r="A827" s="46"/>
      <c r="C827" s="46"/>
      <c r="D827" s="10"/>
      <c r="E827" s="10"/>
      <c r="F827" s="10"/>
    </row>
    <row r="828" spans="1:6" x14ac:dyDescent="0.25">
      <c r="A828" s="46"/>
      <c r="C828" s="46"/>
      <c r="D828" s="10"/>
      <c r="E828" s="10"/>
      <c r="F828" s="10"/>
    </row>
    <row r="829" spans="1:6" x14ac:dyDescent="0.25">
      <c r="A829" s="46"/>
      <c r="C829" s="46"/>
      <c r="D829" s="10"/>
      <c r="E829" s="10"/>
      <c r="F829" s="10"/>
    </row>
    <row r="830" spans="1:6" x14ac:dyDescent="0.25">
      <c r="A830" s="46"/>
      <c r="C830" s="46"/>
      <c r="D830" s="10"/>
      <c r="E830" s="10"/>
      <c r="F830" s="10"/>
    </row>
    <row r="831" spans="1:6" x14ac:dyDescent="0.25">
      <c r="A831" s="46"/>
      <c r="C831" s="46"/>
      <c r="D831" s="10"/>
      <c r="E831" s="10"/>
      <c r="F831" s="10"/>
    </row>
    <row r="832" spans="1:6" x14ac:dyDescent="0.25">
      <c r="A832" s="46"/>
      <c r="C832" s="46"/>
      <c r="D832" s="10"/>
      <c r="E832" s="10"/>
      <c r="F832" s="10"/>
    </row>
    <row r="833" spans="1:6" x14ac:dyDescent="0.25">
      <c r="A833" s="46"/>
      <c r="C833" s="46"/>
      <c r="D833" s="10"/>
      <c r="E833" s="10"/>
      <c r="F833" s="10"/>
    </row>
    <row r="834" spans="1:6" x14ac:dyDescent="0.25">
      <c r="A834" s="46"/>
      <c r="C834" s="46"/>
      <c r="D834" s="10"/>
      <c r="E834" s="10"/>
      <c r="F834" s="10"/>
    </row>
    <row r="835" spans="1:6" x14ac:dyDescent="0.25">
      <c r="A835" s="46"/>
      <c r="C835" s="46"/>
      <c r="D835" s="10"/>
      <c r="E835" s="10"/>
      <c r="F835" s="10"/>
    </row>
    <row r="836" spans="1:6" x14ac:dyDescent="0.25">
      <c r="A836" s="46"/>
      <c r="C836" s="46"/>
      <c r="D836" s="10"/>
      <c r="E836" s="10"/>
      <c r="F836" s="10"/>
    </row>
    <row r="837" spans="1:6" x14ac:dyDescent="0.25">
      <c r="A837" s="46"/>
      <c r="C837" s="46"/>
      <c r="D837" s="10"/>
      <c r="E837" s="10"/>
      <c r="F837" s="10"/>
    </row>
    <row r="838" spans="1:6" x14ac:dyDescent="0.25">
      <c r="A838" s="46"/>
      <c r="C838" s="46"/>
      <c r="D838" s="10"/>
      <c r="E838" s="10"/>
      <c r="F838" s="10"/>
    </row>
    <row r="839" spans="1:6" x14ac:dyDescent="0.25">
      <c r="A839" s="46"/>
      <c r="C839" s="46"/>
      <c r="D839" s="10"/>
      <c r="E839" s="10"/>
      <c r="F839" s="10"/>
    </row>
    <row r="840" spans="1:6" x14ac:dyDescent="0.25">
      <c r="A840" s="46"/>
      <c r="C840" s="46"/>
      <c r="D840" s="10"/>
      <c r="E840" s="10"/>
      <c r="F840" s="10"/>
    </row>
    <row r="841" spans="1:6" x14ac:dyDescent="0.25">
      <c r="A841" s="46"/>
      <c r="C841" s="46"/>
      <c r="D841" s="10"/>
      <c r="E841" s="10"/>
      <c r="F841" s="10"/>
    </row>
    <row r="842" spans="1:6" x14ac:dyDescent="0.25">
      <c r="A842" s="46"/>
      <c r="C842" s="46"/>
      <c r="D842" s="10"/>
      <c r="E842" s="10"/>
      <c r="F842" s="10"/>
    </row>
    <row r="843" spans="1:6" x14ac:dyDescent="0.25">
      <c r="A843" s="46"/>
      <c r="C843" s="46"/>
      <c r="D843" s="10"/>
      <c r="E843" s="10"/>
      <c r="F843" s="10"/>
    </row>
    <row r="844" spans="1:6" x14ac:dyDescent="0.25">
      <c r="A844" s="46"/>
      <c r="C844" s="46"/>
      <c r="D844" s="10"/>
      <c r="E844" s="10"/>
      <c r="F844" s="10"/>
    </row>
    <row r="845" spans="1:6" x14ac:dyDescent="0.25">
      <c r="A845" s="46"/>
      <c r="C845" s="46"/>
      <c r="D845" s="10"/>
      <c r="E845" s="10"/>
      <c r="F845" s="10"/>
    </row>
    <row r="846" spans="1:6" x14ac:dyDescent="0.25">
      <c r="A846" s="46"/>
      <c r="C846" s="46"/>
      <c r="D846" s="10"/>
      <c r="E846" s="10"/>
      <c r="F846" s="10"/>
    </row>
    <row r="847" spans="1:6" x14ac:dyDescent="0.25">
      <c r="A847" s="46"/>
      <c r="C847" s="46"/>
      <c r="D847" s="10"/>
      <c r="E847" s="10"/>
      <c r="F847" s="10"/>
    </row>
    <row r="848" spans="1:6" x14ac:dyDescent="0.25">
      <c r="A848" s="46"/>
      <c r="C848" s="46"/>
      <c r="D848" s="10"/>
      <c r="E848" s="10"/>
      <c r="F848" s="10"/>
    </row>
    <row r="849" spans="1:6" x14ac:dyDescent="0.25">
      <c r="A849" s="46"/>
      <c r="C849" s="46"/>
      <c r="D849" s="10"/>
      <c r="E849" s="10"/>
      <c r="F849" s="10"/>
    </row>
    <row r="850" spans="1:6" x14ac:dyDescent="0.25">
      <c r="A850" s="46"/>
      <c r="C850" s="46"/>
      <c r="D850" s="10"/>
      <c r="E850" s="10"/>
      <c r="F850" s="10"/>
    </row>
    <row r="851" spans="1:6" x14ac:dyDescent="0.25">
      <c r="A851" s="46"/>
      <c r="C851" s="46"/>
      <c r="D851" s="10"/>
      <c r="E851" s="10"/>
      <c r="F851" s="10"/>
    </row>
    <row r="852" spans="1:6" x14ac:dyDescent="0.25">
      <c r="A852" s="46"/>
      <c r="C852" s="46"/>
      <c r="D852" s="10"/>
      <c r="E852" s="10"/>
      <c r="F852" s="10"/>
    </row>
    <row r="853" spans="1:6" x14ac:dyDescent="0.25">
      <c r="A853" s="46"/>
      <c r="C853" s="46"/>
      <c r="D853" s="10"/>
      <c r="E853" s="10"/>
      <c r="F853" s="10"/>
    </row>
    <row r="854" spans="1:6" x14ac:dyDescent="0.25">
      <c r="A854" s="46"/>
      <c r="C854" s="46"/>
      <c r="D854" s="10"/>
      <c r="E854" s="10"/>
      <c r="F854" s="10"/>
    </row>
    <row r="855" spans="1:6" x14ac:dyDescent="0.25">
      <c r="A855" s="46"/>
      <c r="C855" s="46"/>
      <c r="D855" s="10"/>
      <c r="E855" s="10"/>
      <c r="F855" s="10"/>
    </row>
    <row r="856" spans="1:6" x14ac:dyDescent="0.25">
      <c r="A856" s="46"/>
      <c r="C856" s="46"/>
      <c r="D856" s="10"/>
      <c r="E856" s="10"/>
      <c r="F856" s="10"/>
    </row>
    <row r="857" spans="1:6" x14ac:dyDescent="0.25">
      <c r="A857" s="46"/>
      <c r="C857" s="46"/>
      <c r="D857" s="10"/>
      <c r="E857" s="10"/>
      <c r="F857" s="10"/>
    </row>
    <row r="858" spans="1:6" x14ac:dyDescent="0.25">
      <c r="A858" s="46"/>
      <c r="C858" s="46"/>
      <c r="D858" s="10"/>
      <c r="E858" s="10"/>
      <c r="F858" s="10"/>
    </row>
    <row r="859" spans="1:6" x14ac:dyDescent="0.25">
      <c r="A859" s="46"/>
      <c r="C859" s="46"/>
      <c r="D859" s="10"/>
      <c r="E859" s="10"/>
      <c r="F859" s="10"/>
    </row>
    <row r="860" spans="1:6" x14ac:dyDescent="0.25">
      <c r="A860" s="46"/>
      <c r="C860" s="46"/>
      <c r="D860" s="10"/>
      <c r="E860" s="10"/>
      <c r="F860" s="10"/>
    </row>
    <row r="861" spans="1:6" x14ac:dyDescent="0.25">
      <c r="A861" s="46"/>
      <c r="C861" s="46"/>
      <c r="D861" s="10"/>
      <c r="E861" s="10"/>
      <c r="F861" s="10"/>
    </row>
    <row r="862" spans="1:6" x14ac:dyDescent="0.25">
      <c r="A862" s="46"/>
      <c r="C862" s="46"/>
      <c r="D862" s="10"/>
      <c r="E862" s="10"/>
      <c r="F862" s="10"/>
    </row>
    <row r="863" spans="1:6" x14ac:dyDescent="0.25">
      <c r="A863" s="46"/>
      <c r="C863" s="46"/>
      <c r="D863" s="10"/>
      <c r="E863" s="10"/>
      <c r="F863" s="10"/>
    </row>
    <row r="864" spans="1:6" x14ac:dyDescent="0.25">
      <c r="A864" s="46"/>
      <c r="C864" s="46"/>
      <c r="D864" s="10"/>
      <c r="E864" s="10"/>
      <c r="F864" s="10"/>
    </row>
    <row r="865" spans="1:6" x14ac:dyDescent="0.25">
      <c r="A865" s="46"/>
      <c r="C865" s="46"/>
      <c r="D865" s="10"/>
      <c r="E865" s="10"/>
      <c r="F865" s="10"/>
    </row>
    <row r="866" spans="1:6" x14ac:dyDescent="0.25">
      <c r="A866" s="46"/>
      <c r="C866" s="46"/>
      <c r="D866" s="10"/>
      <c r="E866" s="10"/>
      <c r="F866" s="10"/>
    </row>
    <row r="867" spans="1:6" x14ac:dyDescent="0.25">
      <c r="A867" s="46"/>
      <c r="C867" s="46"/>
      <c r="D867" s="10"/>
      <c r="E867" s="10"/>
      <c r="F867" s="10"/>
    </row>
    <row r="868" spans="1:6" x14ac:dyDescent="0.25">
      <c r="A868" s="46"/>
      <c r="C868" s="46"/>
      <c r="D868" s="10"/>
      <c r="E868" s="10"/>
      <c r="F868" s="10"/>
    </row>
    <row r="869" spans="1:6" x14ac:dyDescent="0.25">
      <c r="A869" s="46"/>
      <c r="C869" s="46"/>
      <c r="D869" s="10"/>
      <c r="E869" s="10"/>
      <c r="F869" s="10"/>
    </row>
    <row r="870" spans="1:6" x14ac:dyDescent="0.25">
      <c r="A870" s="46"/>
      <c r="C870" s="46"/>
      <c r="D870" s="10"/>
      <c r="E870" s="10"/>
      <c r="F870" s="10"/>
    </row>
    <row r="871" spans="1:6" x14ac:dyDescent="0.25">
      <c r="A871" s="46"/>
      <c r="C871" s="46"/>
      <c r="D871" s="10"/>
      <c r="E871" s="10"/>
      <c r="F871" s="10"/>
    </row>
    <row r="872" spans="1:6" x14ac:dyDescent="0.25">
      <c r="A872" s="46"/>
      <c r="C872" s="46"/>
      <c r="D872" s="10"/>
      <c r="E872" s="10"/>
      <c r="F872" s="10"/>
    </row>
    <row r="873" spans="1:6" x14ac:dyDescent="0.25">
      <c r="A873" s="46"/>
      <c r="C873" s="46"/>
      <c r="D873" s="10"/>
      <c r="E873" s="10"/>
      <c r="F873" s="10"/>
    </row>
    <row r="874" spans="1:6" x14ac:dyDescent="0.25">
      <c r="A874" s="46"/>
      <c r="C874" s="46"/>
      <c r="D874" s="10"/>
      <c r="E874" s="10"/>
      <c r="F874" s="10"/>
    </row>
    <row r="875" spans="1:6" x14ac:dyDescent="0.25">
      <c r="A875" s="46"/>
      <c r="C875" s="46"/>
      <c r="D875" s="10"/>
      <c r="E875" s="10"/>
      <c r="F875" s="10"/>
    </row>
    <row r="876" spans="1:6" x14ac:dyDescent="0.25">
      <c r="A876" s="46"/>
      <c r="C876" s="46"/>
      <c r="D876" s="10"/>
      <c r="E876" s="10"/>
      <c r="F876" s="10"/>
    </row>
    <row r="877" spans="1:6" x14ac:dyDescent="0.25">
      <c r="A877" s="46"/>
      <c r="C877" s="46"/>
      <c r="D877" s="10"/>
      <c r="E877" s="10"/>
      <c r="F877" s="10"/>
    </row>
    <row r="878" spans="1:6" x14ac:dyDescent="0.25">
      <c r="A878" s="46"/>
      <c r="C878" s="46"/>
      <c r="D878" s="10"/>
      <c r="E878" s="10"/>
      <c r="F878" s="10"/>
    </row>
    <row r="879" spans="1:6" x14ac:dyDescent="0.25">
      <c r="A879" s="46"/>
      <c r="C879" s="46"/>
      <c r="D879" s="10"/>
      <c r="E879" s="10"/>
      <c r="F879" s="10"/>
    </row>
    <row r="880" spans="1:6" x14ac:dyDescent="0.25">
      <c r="A880" s="46"/>
      <c r="C880" s="46"/>
      <c r="D880" s="10"/>
      <c r="E880" s="10"/>
      <c r="F880" s="10"/>
    </row>
    <row r="881" spans="1:6" x14ac:dyDescent="0.25">
      <c r="A881" s="46"/>
      <c r="C881" s="46"/>
      <c r="D881" s="10"/>
      <c r="E881" s="10"/>
      <c r="F881" s="10"/>
    </row>
    <row r="882" spans="1:6" x14ac:dyDescent="0.25">
      <c r="A882" s="46"/>
      <c r="C882" s="46"/>
      <c r="D882" s="10"/>
      <c r="E882" s="10"/>
      <c r="F882" s="10"/>
    </row>
    <row r="883" spans="1:6" x14ac:dyDescent="0.25">
      <c r="A883" s="46"/>
      <c r="C883" s="46"/>
      <c r="D883" s="10"/>
      <c r="E883" s="10"/>
      <c r="F883" s="10"/>
    </row>
    <row r="884" spans="1:6" x14ac:dyDescent="0.25">
      <c r="A884" s="46"/>
      <c r="C884" s="46"/>
      <c r="D884" s="10"/>
      <c r="E884" s="10"/>
      <c r="F884" s="10"/>
    </row>
    <row r="885" spans="1:6" x14ac:dyDescent="0.25">
      <c r="A885" s="46"/>
      <c r="C885" s="46"/>
      <c r="D885" s="10"/>
      <c r="E885" s="10"/>
      <c r="F885" s="10"/>
    </row>
    <row r="886" spans="1:6" x14ac:dyDescent="0.25">
      <c r="A886" s="46"/>
      <c r="C886" s="46"/>
      <c r="D886" s="10"/>
      <c r="E886" s="10"/>
      <c r="F886" s="10"/>
    </row>
    <row r="887" spans="1:6" x14ac:dyDescent="0.25">
      <c r="A887" s="46"/>
      <c r="C887" s="46"/>
      <c r="D887" s="10"/>
      <c r="E887" s="10"/>
      <c r="F887" s="10"/>
    </row>
    <row r="888" spans="1:6" x14ac:dyDescent="0.25">
      <c r="A888" s="46"/>
      <c r="C888" s="46"/>
      <c r="D888" s="10"/>
      <c r="E888" s="10"/>
      <c r="F888" s="10"/>
    </row>
    <row r="889" spans="1:6" x14ac:dyDescent="0.25">
      <c r="A889" s="46"/>
      <c r="C889" s="46"/>
      <c r="D889" s="10"/>
      <c r="E889" s="10"/>
      <c r="F889" s="10"/>
    </row>
    <row r="890" spans="1:6" x14ac:dyDescent="0.25">
      <c r="A890" s="46"/>
      <c r="C890" s="46"/>
      <c r="D890" s="10"/>
      <c r="E890" s="10"/>
      <c r="F890" s="10"/>
    </row>
    <row r="891" spans="1:6" x14ac:dyDescent="0.25">
      <c r="A891" s="46"/>
      <c r="C891" s="46"/>
      <c r="D891" s="10"/>
      <c r="E891" s="10"/>
      <c r="F891" s="10"/>
    </row>
    <row r="892" spans="1:6" x14ac:dyDescent="0.25">
      <c r="A892" s="46"/>
      <c r="C892" s="46"/>
      <c r="D892" s="10"/>
      <c r="E892" s="10"/>
      <c r="F892" s="10"/>
    </row>
    <row r="893" spans="1:6" x14ac:dyDescent="0.25">
      <c r="A893" s="46"/>
      <c r="C893" s="46"/>
      <c r="D893" s="10"/>
      <c r="E893" s="10"/>
      <c r="F893" s="10"/>
    </row>
    <row r="894" spans="1:6" x14ac:dyDescent="0.25">
      <c r="A894" s="46"/>
      <c r="C894" s="46"/>
      <c r="D894" s="10"/>
      <c r="E894" s="10"/>
      <c r="F894" s="10"/>
    </row>
    <row r="895" spans="1:6" x14ac:dyDescent="0.25">
      <c r="A895" s="46"/>
      <c r="C895" s="46"/>
      <c r="D895" s="10"/>
      <c r="E895" s="10"/>
      <c r="F895" s="10"/>
    </row>
    <row r="896" spans="1:6" x14ac:dyDescent="0.25">
      <c r="A896" s="46"/>
      <c r="C896" s="46"/>
      <c r="D896" s="10"/>
      <c r="E896" s="10"/>
      <c r="F896" s="10"/>
    </row>
    <row r="897" spans="1:6" x14ac:dyDescent="0.25">
      <c r="A897" s="46"/>
      <c r="C897" s="46"/>
      <c r="D897" s="10"/>
      <c r="E897" s="10"/>
      <c r="F897" s="10"/>
    </row>
    <row r="898" spans="1:6" x14ac:dyDescent="0.25">
      <c r="A898" s="46"/>
      <c r="C898" s="46"/>
      <c r="D898" s="10"/>
      <c r="E898" s="10"/>
      <c r="F898" s="10"/>
    </row>
    <row r="899" spans="1:6" x14ac:dyDescent="0.25">
      <c r="A899" s="46"/>
      <c r="C899" s="46"/>
      <c r="D899" s="10"/>
      <c r="E899" s="10"/>
      <c r="F899" s="10"/>
    </row>
    <row r="900" spans="1:6" x14ac:dyDescent="0.25">
      <c r="A900" s="46"/>
      <c r="C900" s="46"/>
      <c r="D900" s="10"/>
      <c r="E900" s="10"/>
      <c r="F900" s="10"/>
    </row>
    <row r="901" spans="1:6" x14ac:dyDescent="0.25">
      <c r="A901" s="46"/>
      <c r="C901" s="46"/>
      <c r="D901" s="10"/>
      <c r="E901" s="10"/>
      <c r="F901" s="10"/>
    </row>
    <row r="902" spans="1:6" x14ac:dyDescent="0.25">
      <c r="A902" s="46"/>
      <c r="C902" s="46"/>
      <c r="D902" s="10"/>
      <c r="E902" s="10"/>
      <c r="F902" s="10"/>
    </row>
    <row r="903" spans="1:6" x14ac:dyDescent="0.25">
      <c r="A903" s="46"/>
      <c r="C903" s="46"/>
      <c r="D903" s="10"/>
      <c r="E903" s="10"/>
      <c r="F903" s="10"/>
    </row>
    <row r="904" spans="1:6" x14ac:dyDescent="0.25">
      <c r="A904" s="46"/>
      <c r="C904" s="46"/>
      <c r="D904" s="10"/>
      <c r="E904" s="10"/>
      <c r="F904" s="10"/>
    </row>
    <row r="905" spans="1:6" x14ac:dyDescent="0.25">
      <c r="A905" s="46"/>
      <c r="C905" s="46"/>
      <c r="D905" s="10"/>
      <c r="E905" s="10"/>
      <c r="F905" s="10"/>
    </row>
    <row r="906" spans="1:6" x14ac:dyDescent="0.25">
      <c r="A906" s="46"/>
      <c r="C906" s="46"/>
      <c r="D906" s="10"/>
      <c r="E906" s="10"/>
      <c r="F906" s="10"/>
    </row>
    <row r="907" spans="1:6" x14ac:dyDescent="0.25">
      <c r="A907" s="46"/>
      <c r="C907" s="46"/>
      <c r="D907" s="10"/>
      <c r="E907" s="10"/>
      <c r="F907" s="10"/>
    </row>
    <row r="908" spans="1:6" x14ac:dyDescent="0.25">
      <c r="A908" s="46"/>
      <c r="C908" s="46"/>
      <c r="D908" s="10"/>
      <c r="E908" s="10"/>
      <c r="F908" s="10"/>
    </row>
    <row r="909" spans="1:6" x14ac:dyDescent="0.25">
      <c r="A909" s="46"/>
      <c r="C909" s="46"/>
      <c r="D909" s="10"/>
      <c r="E909" s="10"/>
      <c r="F909" s="10"/>
    </row>
    <row r="910" spans="1:6" x14ac:dyDescent="0.25">
      <c r="A910" s="46"/>
      <c r="C910" s="46"/>
      <c r="D910" s="10"/>
      <c r="E910" s="10"/>
      <c r="F910" s="10"/>
    </row>
    <row r="911" spans="1:6" x14ac:dyDescent="0.25">
      <c r="A911" s="46"/>
      <c r="C911" s="46"/>
      <c r="D911" s="10"/>
      <c r="E911" s="10"/>
      <c r="F911" s="10"/>
    </row>
    <row r="912" spans="1:6" x14ac:dyDescent="0.25">
      <c r="A912" s="46"/>
      <c r="C912" s="46"/>
      <c r="D912" s="10"/>
      <c r="E912" s="10"/>
      <c r="F912" s="10"/>
    </row>
    <row r="913" spans="1:6" x14ac:dyDescent="0.25">
      <c r="A913" s="46"/>
      <c r="C913" s="46"/>
      <c r="D913" s="10"/>
      <c r="E913" s="10"/>
      <c r="F913" s="10"/>
    </row>
    <row r="914" spans="1:6" x14ac:dyDescent="0.25">
      <c r="A914" s="46"/>
      <c r="C914" s="46"/>
      <c r="D914" s="10"/>
      <c r="E914" s="10"/>
      <c r="F914" s="10"/>
    </row>
    <row r="915" spans="1:6" x14ac:dyDescent="0.25">
      <c r="A915" s="46"/>
      <c r="C915" s="46"/>
      <c r="D915" s="10"/>
      <c r="E915" s="10"/>
      <c r="F915" s="10"/>
    </row>
    <row r="916" spans="1:6" x14ac:dyDescent="0.25">
      <c r="A916" s="46"/>
      <c r="C916" s="46"/>
      <c r="D916" s="10"/>
      <c r="E916" s="10"/>
      <c r="F916" s="10"/>
    </row>
    <row r="917" spans="1:6" x14ac:dyDescent="0.25">
      <c r="A917" s="46"/>
      <c r="C917" s="46"/>
      <c r="D917" s="10"/>
      <c r="E917" s="10"/>
      <c r="F917" s="10"/>
    </row>
    <row r="918" spans="1:6" x14ac:dyDescent="0.25">
      <c r="A918" s="46"/>
      <c r="C918" s="46"/>
      <c r="D918" s="10"/>
      <c r="E918" s="10"/>
      <c r="F918" s="10"/>
    </row>
    <row r="919" spans="1:6" x14ac:dyDescent="0.25">
      <c r="A919" s="46"/>
      <c r="C919" s="46"/>
      <c r="D919" s="10"/>
      <c r="E919" s="10"/>
      <c r="F919" s="10"/>
    </row>
    <row r="920" spans="1:6" x14ac:dyDescent="0.25">
      <c r="A920" s="46"/>
      <c r="C920" s="46"/>
      <c r="D920" s="10"/>
      <c r="E920" s="10"/>
      <c r="F920" s="10"/>
    </row>
    <row r="921" spans="1:6" x14ac:dyDescent="0.25">
      <c r="A921" s="46"/>
      <c r="C921" s="46"/>
      <c r="D921" s="10"/>
      <c r="E921" s="10"/>
      <c r="F921" s="10"/>
    </row>
    <row r="922" spans="1:6" x14ac:dyDescent="0.25">
      <c r="A922" s="46"/>
      <c r="C922" s="46"/>
      <c r="D922" s="10"/>
      <c r="E922" s="10"/>
      <c r="F922" s="10"/>
    </row>
    <row r="923" spans="1:6" x14ac:dyDescent="0.25">
      <c r="A923" s="46"/>
      <c r="C923" s="46"/>
      <c r="D923" s="10"/>
      <c r="E923" s="10"/>
      <c r="F923" s="10"/>
    </row>
    <row r="924" spans="1:6" x14ac:dyDescent="0.25">
      <c r="A924" s="46"/>
      <c r="C924" s="46"/>
      <c r="D924" s="10"/>
      <c r="E924" s="10"/>
      <c r="F924" s="10"/>
    </row>
    <row r="925" spans="1:6" x14ac:dyDescent="0.25">
      <c r="A925" s="46"/>
      <c r="C925" s="46"/>
      <c r="D925" s="10"/>
      <c r="E925" s="10"/>
      <c r="F925" s="10"/>
    </row>
    <row r="926" spans="1:6" x14ac:dyDescent="0.25">
      <c r="A926" s="46"/>
      <c r="C926" s="46"/>
      <c r="D926" s="10"/>
      <c r="E926" s="10"/>
      <c r="F926" s="10"/>
    </row>
    <row r="927" spans="1:6" x14ac:dyDescent="0.25">
      <c r="A927" s="46"/>
      <c r="C927" s="46"/>
      <c r="D927" s="10"/>
      <c r="E927" s="10"/>
      <c r="F927" s="10"/>
    </row>
    <row r="928" spans="1:6" x14ac:dyDescent="0.25">
      <c r="A928" s="46"/>
      <c r="C928" s="46"/>
      <c r="D928" s="10"/>
      <c r="E928" s="10"/>
      <c r="F928" s="10"/>
    </row>
    <row r="929" spans="1:6" x14ac:dyDescent="0.25">
      <c r="A929" s="46"/>
      <c r="C929" s="46"/>
      <c r="D929" s="10"/>
      <c r="E929" s="10"/>
      <c r="F929" s="10"/>
    </row>
    <row r="930" spans="1:6" x14ac:dyDescent="0.25">
      <c r="A930" s="46"/>
      <c r="C930" s="46"/>
      <c r="D930" s="10"/>
      <c r="E930" s="10"/>
      <c r="F930" s="10"/>
    </row>
    <row r="931" spans="1:6" x14ac:dyDescent="0.25">
      <c r="A931" s="46"/>
      <c r="C931" s="46"/>
      <c r="D931" s="10"/>
      <c r="E931" s="10"/>
      <c r="F931" s="10"/>
    </row>
    <row r="932" spans="1:6" x14ac:dyDescent="0.25">
      <c r="A932" s="46"/>
      <c r="C932" s="46"/>
      <c r="D932" s="10"/>
      <c r="E932" s="10"/>
      <c r="F932" s="10"/>
    </row>
    <row r="933" spans="1:6" x14ac:dyDescent="0.25">
      <c r="A933" s="46"/>
      <c r="C933" s="46"/>
      <c r="D933" s="10"/>
      <c r="E933" s="10"/>
      <c r="F933" s="10"/>
    </row>
    <row r="934" spans="1:6" x14ac:dyDescent="0.25">
      <c r="A934" s="46"/>
      <c r="C934" s="46"/>
      <c r="D934" s="10"/>
      <c r="E934" s="10"/>
      <c r="F934" s="10"/>
    </row>
    <row r="935" spans="1:6" x14ac:dyDescent="0.25">
      <c r="A935" s="46"/>
      <c r="C935" s="46"/>
      <c r="D935" s="10"/>
      <c r="E935" s="10"/>
      <c r="F935" s="10"/>
    </row>
    <row r="936" spans="1:6" x14ac:dyDescent="0.25">
      <c r="A936" s="46"/>
      <c r="C936" s="46"/>
      <c r="D936" s="10"/>
      <c r="E936" s="10"/>
      <c r="F936" s="10"/>
    </row>
    <row r="937" spans="1:6" x14ac:dyDescent="0.25">
      <c r="A937" s="46"/>
      <c r="C937" s="46"/>
      <c r="D937" s="10"/>
      <c r="E937" s="10"/>
      <c r="F937" s="10"/>
    </row>
    <row r="938" spans="1:6" x14ac:dyDescent="0.25">
      <c r="A938" s="46"/>
      <c r="C938" s="46"/>
      <c r="D938" s="10"/>
      <c r="E938" s="10"/>
      <c r="F938" s="10"/>
    </row>
    <row r="939" spans="1:6" x14ac:dyDescent="0.25">
      <c r="A939" s="46"/>
      <c r="C939" s="46"/>
      <c r="D939" s="10"/>
      <c r="E939" s="10"/>
      <c r="F939" s="10"/>
    </row>
    <row r="940" spans="1:6" x14ac:dyDescent="0.25">
      <c r="A940" s="46"/>
      <c r="C940" s="46"/>
      <c r="D940" s="10"/>
      <c r="E940" s="10"/>
      <c r="F940" s="10"/>
    </row>
    <row r="941" spans="1:6" x14ac:dyDescent="0.25">
      <c r="A941" s="46"/>
      <c r="C941" s="46"/>
      <c r="D941" s="10"/>
      <c r="E941" s="10"/>
      <c r="F941" s="10"/>
    </row>
    <row r="942" spans="1:6" x14ac:dyDescent="0.25">
      <c r="A942" s="46"/>
      <c r="C942" s="46"/>
      <c r="D942" s="10"/>
      <c r="E942" s="10"/>
      <c r="F942" s="10"/>
    </row>
    <row r="943" spans="1:6" x14ac:dyDescent="0.25">
      <c r="A943" s="46"/>
      <c r="C943" s="46"/>
      <c r="D943" s="10"/>
      <c r="E943" s="10"/>
      <c r="F943" s="10"/>
    </row>
    <row r="944" spans="1:6" x14ac:dyDescent="0.25">
      <c r="A944" s="46"/>
      <c r="C944" s="46"/>
      <c r="D944" s="10"/>
      <c r="E944" s="10"/>
      <c r="F944" s="10"/>
    </row>
    <row r="945" spans="1:6" x14ac:dyDescent="0.25">
      <c r="A945" s="46"/>
      <c r="C945" s="46"/>
      <c r="D945" s="10"/>
      <c r="E945" s="10"/>
      <c r="F945" s="10"/>
    </row>
    <row r="946" spans="1:6" x14ac:dyDescent="0.25">
      <c r="A946" s="46"/>
      <c r="C946" s="46"/>
      <c r="D946" s="10"/>
      <c r="E946" s="10"/>
      <c r="F946" s="10"/>
    </row>
    <row r="947" spans="1:6" x14ac:dyDescent="0.25">
      <c r="A947" s="46"/>
      <c r="C947" s="46"/>
      <c r="D947" s="10"/>
      <c r="E947" s="10"/>
      <c r="F947" s="10"/>
    </row>
    <row r="948" spans="1:6" x14ac:dyDescent="0.25">
      <c r="A948" s="46"/>
      <c r="C948" s="46"/>
      <c r="D948" s="10"/>
      <c r="E948" s="10"/>
      <c r="F948" s="10"/>
    </row>
    <row r="949" spans="1:6" x14ac:dyDescent="0.25">
      <c r="A949" s="46"/>
      <c r="C949" s="46"/>
      <c r="D949" s="10"/>
      <c r="E949" s="10"/>
      <c r="F949" s="10"/>
    </row>
    <row r="950" spans="1:6" x14ac:dyDescent="0.25">
      <c r="A950" s="46"/>
      <c r="C950" s="46"/>
      <c r="D950" s="10"/>
      <c r="E950" s="10"/>
      <c r="F950" s="10"/>
    </row>
    <row r="951" spans="1:6" x14ac:dyDescent="0.25">
      <c r="A951" s="46"/>
      <c r="C951" s="46"/>
      <c r="D951" s="10"/>
      <c r="E951" s="10"/>
      <c r="F951" s="10"/>
    </row>
    <row r="952" spans="1:6" x14ac:dyDescent="0.25">
      <c r="A952" s="46"/>
      <c r="C952" s="46"/>
      <c r="D952" s="10"/>
      <c r="E952" s="10"/>
      <c r="F952" s="10"/>
    </row>
    <row r="953" spans="1:6" x14ac:dyDescent="0.25">
      <c r="A953" s="46"/>
      <c r="C953" s="46"/>
      <c r="D953" s="10"/>
      <c r="E953" s="10"/>
      <c r="F953" s="10"/>
    </row>
    <row r="954" spans="1:6" x14ac:dyDescent="0.25">
      <c r="A954" s="46"/>
      <c r="C954" s="46"/>
      <c r="D954" s="10"/>
      <c r="E954" s="10"/>
      <c r="F954" s="10"/>
    </row>
    <row r="955" spans="1:6" x14ac:dyDescent="0.25">
      <c r="A955" s="46"/>
      <c r="C955" s="46"/>
      <c r="D955" s="10"/>
      <c r="E955" s="10"/>
      <c r="F955" s="10"/>
    </row>
    <row r="956" spans="1:6" x14ac:dyDescent="0.25">
      <c r="A956" s="46"/>
      <c r="C956" s="46"/>
      <c r="D956" s="10"/>
      <c r="E956" s="10"/>
      <c r="F956" s="10"/>
    </row>
    <row r="957" spans="1:6" x14ac:dyDescent="0.25">
      <c r="A957" s="46"/>
      <c r="C957" s="46"/>
      <c r="D957" s="10"/>
      <c r="E957" s="10"/>
      <c r="F957" s="10"/>
    </row>
    <row r="958" spans="1:6" x14ac:dyDescent="0.25">
      <c r="A958" s="46"/>
      <c r="C958" s="46"/>
      <c r="D958" s="10"/>
      <c r="E958" s="10"/>
      <c r="F958" s="10"/>
    </row>
    <row r="959" spans="1:6" x14ac:dyDescent="0.25">
      <c r="A959" s="46"/>
      <c r="C959" s="46"/>
      <c r="D959" s="10"/>
      <c r="E959" s="10"/>
      <c r="F959" s="10"/>
    </row>
    <row r="960" spans="1:6" x14ac:dyDescent="0.25">
      <c r="A960" s="46"/>
      <c r="C960" s="46"/>
      <c r="D960" s="10"/>
      <c r="E960" s="10"/>
      <c r="F960" s="10"/>
    </row>
    <row r="961" spans="1:6" x14ac:dyDescent="0.25">
      <c r="A961" s="46"/>
      <c r="C961" s="46"/>
      <c r="D961" s="10"/>
      <c r="E961" s="10"/>
      <c r="F961" s="10"/>
    </row>
    <row r="962" spans="1:6" x14ac:dyDescent="0.25">
      <c r="A962" s="46"/>
      <c r="C962" s="46"/>
      <c r="D962" s="10"/>
      <c r="E962" s="10"/>
      <c r="F962" s="10"/>
    </row>
    <row r="963" spans="1:6" x14ac:dyDescent="0.25">
      <c r="A963" s="46"/>
      <c r="C963" s="46"/>
      <c r="D963" s="10"/>
      <c r="E963" s="10"/>
      <c r="F963" s="10"/>
    </row>
    <row r="964" spans="1:6" x14ac:dyDescent="0.25">
      <c r="A964" s="46"/>
      <c r="C964" s="46"/>
      <c r="D964" s="10"/>
      <c r="E964" s="10"/>
      <c r="F964" s="10"/>
    </row>
    <row r="965" spans="1:6" x14ac:dyDescent="0.25">
      <c r="A965" s="46"/>
      <c r="C965" s="46"/>
      <c r="D965" s="10"/>
      <c r="E965" s="10"/>
      <c r="F965" s="10"/>
    </row>
    <row r="966" spans="1:6" x14ac:dyDescent="0.25">
      <c r="A966" s="46"/>
      <c r="C966" s="46"/>
      <c r="D966" s="10"/>
      <c r="E966" s="10"/>
      <c r="F966" s="10"/>
    </row>
    <row r="967" spans="1:6" x14ac:dyDescent="0.25">
      <c r="A967" s="46"/>
      <c r="C967" s="46"/>
      <c r="D967" s="10"/>
      <c r="E967" s="10"/>
      <c r="F967" s="10"/>
    </row>
    <row r="968" spans="1:6" x14ac:dyDescent="0.25">
      <c r="A968" s="46"/>
      <c r="C968" s="46"/>
      <c r="D968" s="10"/>
      <c r="E968" s="10"/>
      <c r="F968" s="10"/>
    </row>
    <row r="969" spans="1:6" x14ac:dyDescent="0.25">
      <c r="A969" s="46"/>
      <c r="C969" s="46"/>
      <c r="D969" s="10"/>
      <c r="E969" s="10"/>
      <c r="F969" s="10"/>
    </row>
    <row r="970" spans="1:6" x14ac:dyDescent="0.25">
      <c r="A970" s="46"/>
      <c r="C970" s="46"/>
      <c r="D970" s="10"/>
      <c r="E970" s="10"/>
      <c r="F970" s="10"/>
    </row>
    <row r="971" spans="1:6" x14ac:dyDescent="0.25">
      <c r="A971" s="46"/>
      <c r="C971" s="46"/>
      <c r="D971" s="10"/>
      <c r="E971" s="10"/>
      <c r="F971" s="10"/>
    </row>
    <row r="972" spans="1:6" x14ac:dyDescent="0.25">
      <c r="A972" s="46"/>
      <c r="C972" s="46"/>
      <c r="D972" s="10"/>
      <c r="E972" s="10"/>
      <c r="F972" s="10"/>
    </row>
    <row r="973" spans="1:6" x14ac:dyDescent="0.25">
      <c r="A973" s="46"/>
      <c r="C973" s="46"/>
      <c r="D973" s="10"/>
      <c r="E973" s="10"/>
      <c r="F973" s="10"/>
    </row>
    <row r="974" spans="1:6" x14ac:dyDescent="0.25">
      <c r="A974" s="46"/>
      <c r="C974" s="46"/>
      <c r="D974" s="10"/>
      <c r="E974" s="10"/>
      <c r="F974" s="10"/>
    </row>
    <row r="975" spans="1:6" x14ac:dyDescent="0.25">
      <c r="A975" s="46"/>
      <c r="C975" s="46"/>
      <c r="D975" s="10"/>
      <c r="E975" s="10"/>
      <c r="F975" s="10"/>
    </row>
    <row r="976" spans="1:6" x14ac:dyDescent="0.25">
      <c r="A976" s="46"/>
      <c r="C976" s="46"/>
      <c r="D976" s="10"/>
      <c r="E976" s="10"/>
      <c r="F976" s="10"/>
    </row>
    <row r="977" spans="1:6" x14ac:dyDescent="0.25">
      <c r="A977" s="46"/>
      <c r="C977" s="46"/>
      <c r="D977" s="10"/>
      <c r="E977" s="10"/>
      <c r="F977" s="10"/>
    </row>
    <row r="978" spans="1:6" x14ac:dyDescent="0.25">
      <c r="A978" s="46"/>
      <c r="C978" s="46"/>
      <c r="D978" s="10"/>
      <c r="E978" s="10"/>
      <c r="F978" s="10"/>
    </row>
    <row r="979" spans="1:6" x14ac:dyDescent="0.25">
      <c r="A979" s="46"/>
      <c r="C979" s="46"/>
      <c r="D979" s="10"/>
      <c r="E979" s="10"/>
      <c r="F979" s="10"/>
    </row>
    <row r="980" spans="1:6" x14ac:dyDescent="0.25">
      <c r="A980" s="46"/>
      <c r="C980" s="46"/>
      <c r="D980" s="10"/>
      <c r="E980" s="10"/>
      <c r="F980" s="10"/>
    </row>
    <row r="981" spans="1:6" x14ac:dyDescent="0.25">
      <c r="A981" s="46"/>
      <c r="C981" s="46"/>
      <c r="D981" s="10"/>
      <c r="E981" s="10"/>
      <c r="F981" s="10"/>
    </row>
    <row r="982" spans="1:6" x14ac:dyDescent="0.25">
      <c r="A982" s="46"/>
      <c r="C982" s="46"/>
      <c r="D982" s="10"/>
      <c r="E982" s="10"/>
      <c r="F982" s="10"/>
    </row>
    <row r="983" spans="1:6" x14ac:dyDescent="0.25">
      <c r="A983" s="46"/>
      <c r="C983" s="46"/>
      <c r="D983" s="10"/>
      <c r="E983" s="10"/>
      <c r="F983" s="10"/>
    </row>
    <row r="984" spans="1:6" x14ac:dyDescent="0.25">
      <c r="A984" s="46"/>
      <c r="C984" s="46"/>
      <c r="D984" s="10"/>
      <c r="E984" s="10"/>
      <c r="F984" s="10"/>
    </row>
    <row r="985" spans="1:6" x14ac:dyDescent="0.25">
      <c r="A985" s="46"/>
      <c r="C985" s="46"/>
      <c r="D985" s="10"/>
      <c r="E985" s="10"/>
      <c r="F985" s="10"/>
    </row>
    <row r="986" spans="1:6" x14ac:dyDescent="0.25">
      <c r="A986" s="46"/>
      <c r="C986" s="46"/>
      <c r="D986" s="10"/>
      <c r="E986" s="10"/>
      <c r="F986" s="10"/>
    </row>
    <row r="987" spans="1:6" x14ac:dyDescent="0.25">
      <c r="A987" s="46"/>
      <c r="C987" s="46"/>
      <c r="D987" s="10"/>
      <c r="E987" s="10"/>
      <c r="F987" s="10"/>
    </row>
    <row r="988" spans="1:6" x14ac:dyDescent="0.25">
      <c r="A988" s="46"/>
      <c r="C988" s="46"/>
      <c r="D988" s="10"/>
      <c r="E988" s="10"/>
      <c r="F988" s="10"/>
    </row>
    <row r="989" spans="1:6" x14ac:dyDescent="0.25">
      <c r="A989" s="46"/>
      <c r="C989" s="46"/>
      <c r="D989" s="10"/>
      <c r="E989" s="10"/>
      <c r="F989" s="10"/>
    </row>
    <row r="990" spans="1:6" x14ac:dyDescent="0.25">
      <c r="A990" s="46"/>
      <c r="C990" s="46"/>
      <c r="D990" s="10"/>
      <c r="E990" s="10"/>
      <c r="F990" s="10"/>
    </row>
    <row r="991" spans="1:6" x14ac:dyDescent="0.25">
      <c r="A991" s="46"/>
      <c r="C991" s="46"/>
      <c r="D991" s="10"/>
      <c r="E991" s="10"/>
      <c r="F991" s="10"/>
    </row>
    <row r="992" spans="1:6" x14ac:dyDescent="0.25">
      <c r="A992" s="46"/>
      <c r="C992" s="46"/>
      <c r="D992" s="10"/>
      <c r="E992" s="10"/>
      <c r="F992" s="10"/>
    </row>
    <row r="993" spans="1:6" x14ac:dyDescent="0.25">
      <c r="A993" s="46"/>
      <c r="C993" s="46"/>
      <c r="D993" s="10"/>
      <c r="E993" s="10"/>
      <c r="F993" s="10"/>
    </row>
    <row r="994" spans="1:6" x14ac:dyDescent="0.25">
      <c r="A994" s="46"/>
      <c r="C994" s="46"/>
      <c r="D994" s="10"/>
      <c r="E994" s="10"/>
      <c r="F994" s="10"/>
    </row>
    <row r="995" spans="1:6" x14ac:dyDescent="0.25">
      <c r="A995" s="46"/>
      <c r="C995" s="46"/>
      <c r="D995" s="10"/>
      <c r="E995" s="10"/>
      <c r="F995" s="10"/>
    </row>
    <row r="996" spans="1:6" x14ac:dyDescent="0.25">
      <c r="A996" s="46"/>
      <c r="C996" s="46"/>
      <c r="D996" s="10"/>
      <c r="E996" s="10"/>
      <c r="F996" s="10"/>
    </row>
    <row r="997" spans="1:6" x14ac:dyDescent="0.25">
      <c r="A997" s="46"/>
      <c r="C997" s="46"/>
      <c r="D997" s="10"/>
      <c r="E997" s="10"/>
      <c r="F997" s="10"/>
    </row>
    <row r="998" spans="1:6" x14ac:dyDescent="0.25">
      <c r="A998" s="46"/>
      <c r="C998" s="46"/>
      <c r="D998" s="10"/>
      <c r="E998" s="10"/>
      <c r="F998" s="10"/>
    </row>
    <row r="999" spans="1:6" x14ac:dyDescent="0.25">
      <c r="A999" s="46"/>
      <c r="C999" s="46"/>
      <c r="D999" s="10"/>
      <c r="E999" s="10"/>
      <c r="F999" s="10"/>
    </row>
    <row r="1000" spans="1:6" x14ac:dyDescent="0.25">
      <c r="A1000" s="46"/>
      <c r="C1000" s="46"/>
      <c r="D1000" s="10"/>
      <c r="E1000" s="10"/>
      <c r="F1000" s="10"/>
    </row>
    <row r="1001" spans="1:6" x14ac:dyDescent="0.25">
      <c r="A1001" s="46"/>
      <c r="C1001" s="46"/>
      <c r="D1001" s="10"/>
      <c r="E1001" s="10"/>
      <c r="F1001" s="10"/>
    </row>
    <row r="1002" spans="1:6" x14ac:dyDescent="0.25">
      <c r="A1002" s="46"/>
      <c r="C1002" s="46"/>
      <c r="D1002" s="10"/>
      <c r="E1002" s="10"/>
      <c r="F1002" s="10"/>
    </row>
    <row r="1003" spans="1:6" x14ac:dyDescent="0.25">
      <c r="A1003" s="46"/>
      <c r="C1003" s="46"/>
      <c r="D1003" s="10"/>
      <c r="E1003" s="10"/>
      <c r="F1003" s="10"/>
    </row>
    <row r="1004" spans="1:6" x14ac:dyDescent="0.25">
      <c r="A1004" s="46"/>
      <c r="C1004" s="46"/>
      <c r="D1004" s="10"/>
      <c r="E1004" s="10"/>
      <c r="F1004" s="10"/>
    </row>
    <row r="1005" spans="1:6" x14ac:dyDescent="0.25">
      <c r="A1005" s="46"/>
      <c r="C1005" s="46"/>
      <c r="D1005" s="10"/>
      <c r="E1005" s="10"/>
      <c r="F1005" s="10"/>
    </row>
    <row r="1006" spans="1:6" x14ac:dyDescent="0.25">
      <c r="A1006" s="46"/>
      <c r="C1006" s="46"/>
      <c r="D1006" s="10"/>
      <c r="E1006" s="10"/>
      <c r="F1006" s="10"/>
    </row>
    <row r="1007" spans="1:6" x14ac:dyDescent="0.25">
      <c r="A1007" s="46"/>
      <c r="C1007" s="46"/>
      <c r="D1007" s="10"/>
      <c r="E1007" s="10"/>
      <c r="F1007" s="10"/>
    </row>
    <row r="1008" spans="1:6" x14ac:dyDescent="0.25">
      <c r="A1008" s="46"/>
      <c r="C1008" s="46"/>
      <c r="D1008" s="10"/>
      <c r="E1008" s="10"/>
      <c r="F1008" s="10"/>
    </row>
    <row r="1009" spans="1:6" x14ac:dyDescent="0.25">
      <c r="A1009" s="46"/>
      <c r="C1009" s="46"/>
      <c r="D1009" s="10"/>
      <c r="E1009" s="10"/>
      <c r="F1009" s="10"/>
    </row>
    <row r="1010" spans="1:6" x14ac:dyDescent="0.25">
      <c r="A1010" s="46"/>
      <c r="C1010" s="46"/>
      <c r="D1010" s="10"/>
      <c r="E1010" s="10"/>
      <c r="F1010" s="10"/>
    </row>
    <row r="1011" spans="1:6" x14ac:dyDescent="0.25">
      <c r="A1011" s="46"/>
      <c r="C1011" s="46"/>
      <c r="D1011" s="10"/>
      <c r="E1011" s="10"/>
      <c r="F1011" s="10"/>
    </row>
    <row r="1012" spans="1:6" x14ac:dyDescent="0.25">
      <c r="A1012" s="46"/>
      <c r="C1012" s="46"/>
      <c r="D1012" s="10"/>
      <c r="E1012" s="10"/>
      <c r="F1012" s="10"/>
    </row>
    <row r="1013" spans="1:6" x14ac:dyDescent="0.25">
      <c r="A1013" s="46"/>
      <c r="C1013" s="46"/>
      <c r="D1013" s="10"/>
      <c r="E1013" s="10"/>
      <c r="F1013" s="10"/>
    </row>
    <row r="1014" spans="1:6" x14ac:dyDescent="0.25">
      <c r="A1014" s="46"/>
      <c r="C1014" s="46"/>
      <c r="D1014" s="10"/>
      <c r="E1014" s="10"/>
      <c r="F1014" s="10"/>
    </row>
    <row r="1015" spans="1:6" x14ac:dyDescent="0.25">
      <c r="A1015" s="46"/>
      <c r="C1015" s="46"/>
      <c r="D1015" s="10"/>
      <c r="E1015" s="10"/>
      <c r="F1015" s="10"/>
    </row>
    <row r="1016" spans="1:6" x14ac:dyDescent="0.25">
      <c r="A1016" s="46"/>
      <c r="C1016" s="46"/>
      <c r="D1016" s="10"/>
      <c r="E1016" s="10"/>
      <c r="F1016" s="10"/>
    </row>
    <row r="1017" spans="1:6" x14ac:dyDescent="0.25">
      <c r="A1017" s="46"/>
      <c r="C1017" s="46"/>
      <c r="D1017" s="10"/>
      <c r="E1017" s="10"/>
      <c r="F1017" s="10"/>
    </row>
    <row r="1018" spans="1:6" x14ac:dyDescent="0.25">
      <c r="A1018" s="46"/>
      <c r="C1018" s="46"/>
      <c r="D1018" s="10"/>
      <c r="E1018" s="10"/>
      <c r="F1018" s="10"/>
    </row>
    <row r="1019" spans="1:6" x14ac:dyDescent="0.25">
      <c r="A1019" s="46"/>
      <c r="C1019" s="46"/>
      <c r="D1019" s="10"/>
      <c r="E1019" s="10"/>
      <c r="F1019" s="10"/>
    </row>
    <row r="1020" spans="1:6" x14ac:dyDescent="0.25">
      <c r="A1020" s="46"/>
      <c r="C1020" s="46"/>
      <c r="D1020" s="10"/>
      <c r="E1020" s="10"/>
      <c r="F1020" s="10"/>
    </row>
    <row r="1021" spans="1:6" x14ac:dyDescent="0.25">
      <c r="A1021" s="46"/>
      <c r="C1021" s="46"/>
      <c r="D1021" s="10"/>
      <c r="E1021" s="10"/>
      <c r="F1021" s="10"/>
    </row>
    <row r="1022" spans="1:6" x14ac:dyDescent="0.25">
      <c r="A1022" s="46"/>
      <c r="C1022" s="46"/>
      <c r="D1022" s="10"/>
      <c r="E1022" s="10"/>
      <c r="F1022" s="10"/>
    </row>
    <row r="1023" spans="1:6" x14ac:dyDescent="0.25">
      <c r="A1023" s="46"/>
      <c r="C1023" s="46"/>
      <c r="D1023" s="10"/>
      <c r="E1023" s="10"/>
      <c r="F1023" s="10"/>
    </row>
    <row r="1024" spans="1:6" x14ac:dyDescent="0.25">
      <c r="A1024" s="46"/>
      <c r="C1024" s="46"/>
      <c r="D1024" s="10"/>
      <c r="E1024" s="10"/>
      <c r="F1024" s="10"/>
    </row>
    <row r="1025" spans="1:6" x14ac:dyDescent="0.25">
      <c r="A1025" s="46"/>
      <c r="C1025" s="46"/>
      <c r="D1025" s="10"/>
      <c r="E1025" s="10"/>
      <c r="F1025" s="10"/>
    </row>
    <row r="1026" spans="1:6" x14ac:dyDescent="0.25">
      <c r="A1026" s="46"/>
      <c r="C1026" s="46"/>
      <c r="D1026" s="10"/>
      <c r="E1026" s="10"/>
      <c r="F1026" s="10"/>
    </row>
    <row r="1027" spans="1:6" x14ac:dyDescent="0.25">
      <c r="A1027" s="46"/>
      <c r="C1027" s="46"/>
      <c r="D1027" s="10"/>
      <c r="E1027" s="10"/>
      <c r="F1027" s="10"/>
    </row>
    <row r="1028" spans="1:6" x14ac:dyDescent="0.25">
      <c r="A1028" s="46"/>
      <c r="C1028" s="46"/>
      <c r="D1028" s="10"/>
      <c r="E1028" s="10"/>
      <c r="F1028" s="10"/>
    </row>
    <row r="1029" spans="1:6" x14ac:dyDescent="0.25">
      <c r="A1029" s="46"/>
      <c r="C1029" s="46"/>
      <c r="D1029" s="10"/>
      <c r="E1029" s="10"/>
      <c r="F1029" s="10"/>
    </row>
    <row r="1030" spans="1:6" x14ac:dyDescent="0.25">
      <c r="A1030" s="46"/>
      <c r="C1030" s="46"/>
      <c r="D1030" s="10"/>
      <c r="E1030" s="10"/>
      <c r="F1030" s="10"/>
    </row>
    <row r="1031" spans="1:6" x14ac:dyDescent="0.25">
      <c r="A1031" s="46"/>
      <c r="C1031" s="46"/>
      <c r="D1031" s="10"/>
      <c r="E1031" s="10"/>
      <c r="F1031" s="10"/>
    </row>
    <row r="1032" spans="1:6" x14ac:dyDescent="0.25">
      <c r="A1032" s="46"/>
      <c r="C1032" s="46"/>
      <c r="D1032" s="10"/>
      <c r="E1032" s="10"/>
      <c r="F1032" s="10"/>
    </row>
    <row r="1033" spans="1:6" x14ac:dyDescent="0.25">
      <c r="A1033" s="46"/>
      <c r="C1033" s="46"/>
      <c r="D1033" s="10"/>
      <c r="E1033" s="10"/>
      <c r="F1033" s="10"/>
    </row>
    <row r="1034" spans="1:6" x14ac:dyDescent="0.25">
      <c r="A1034" s="46"/>
      <c r="C1034" s="46"/>
      <c r="D1034" s="10"/>
      <c r="E1034" s="10"/>
      <c r="F1034" s="10"/>
    </row>
    <row r="1035" spans="1:6" x14ac:dyDescent="0.25">
      <c r="A1035" s="46"/>
      <c r="C1035" s="46"/>
      <c r="D1035" s="10"/>
      <c r="E1035" s="10"/>
      <c r="F1035" s="10"/>
    </row>
    <row r="1036" spans="1:6" x14ac:dyDescent="0.25">
      <c r="A1036" s="46"/>
      <c r="C1036" s="46"/>
      <c r="D1036" s="10"/>
      <c r="E1036" s="10"/>
      <c r="F1036" s="10"/>
    </row>
    <row r="1037" spans="1:6" x14ac:dyDescent="0.25">
      <c r="A1037" s="46"/>
      <c r="C1037" s="46"/>
      <c r="D1037" s="10"/>
      <c r="E1037" s="10"/>
      <c r="F1037" s="10"/>
    </row>
    <row r="1038" spans="1:6" x14ac:dyDescent="0.25">
      <c r="A1038" s="46"/>
      <c r="C1038" s="46"/>
      <c r="D1038" s="10"/>
      <c r="E1038" s="10"/>
      <c r="F1038" s="10"/>
    </row>
    <row r="1039" spans="1:6" x14ac:dyDescent="0.25">
      <c r="A1039" s="46"/>
      <c r="C1039" s="46"/>
      <c r="D1039" s="10"/>
      <c r="E1039" s="10"/>
      <c r="F1039" s="10"/>
    </row>
    <row r="1040" spans="1:6" x14ac:dyDescent="0.25">
      <c r="A1040" s="46"/>
      <c r="C1040" s="46"/>
      <c r="D1040" s="10"/>
      <c r="E1040" s="10"/>
      <c r="F1040" s="10"/>
    </row>
    <row r="1041" spans="1:6" x14ac:dyDescent="0.25">
      <c r="A1041" s="46"/>
      <c r="C1041" s="46"/>
      <c r="D1041" s="10"/>
      <c r="E1041" s="10"/>
      <c r="F1041" s="10"/>
    </row>
    <row r="1042" spans="1:6" x14ac:dyDescent="0.25">
      <c r="A1042" s="46"/>
      <c r="C1042" s="46"/>
      <c r="D1042" s="10"/>
      <c r="E1042" s="10"/>
      <c r="F1042" s="10"/>
    </row>
    <row r="1043" spans="1:6" x14ac:dyDescent="0.25">
      <c r="A1043" s="46"/>
      <c r="C1043" s="46"/>
      <c r="D1043" s="10"/>
      <c r="E1043" s="10"/>
      <c r="F1043" s="10"/>
    </row>
    <row r="1044" spans="1:6" x14ac:dyDescent="0.25">
      <c r="A1044" s="46"/>
      <c r="C1044" s="46"/>
      <c r="D1044" s="10"/>
      <c r="E1044" s="10"/>
      <c r="F1044" s="10"/>
    </row>
    <row r="1045" spans="1:6" x14ac:dyDescent="0.25">
      <c r="A1045" s="46"/>
      <c r="C1045" s="46"/>
      <c r="D1045" s="10"/>
      <c r="E1045" s="10"/>
      <c r="F1045" s="10"/>
    </row>
    <row r="1046" spans="1:6" x14ac:dyDescent="0.25">
      <c r="A1046" s="46"/>
      <c r="C1046" s="46"/>
      <c r="D1046" s="10"/>
      <c r="E1046" s="10"/>
      <c r="F1046" s="10"/>
    </row>
    <row r="1047" spans="1:6" x14ac:dyDescent="0.25">
      <c r="A1047" s="46"/>
      <c r="C1047" s="46"/>
      <c r="D1047" s="10"/>
      <c r="E1047" s="10"/>
      <c r="F1047" s="10"/>
    </row>
    <row r="1048" spans="1:6" x14ac:dyDescent="0.25">
      <c r="A1048" s="46"/>
      <c r="C1048" s="46"/>
      <c r="D1048" s="10"/>
      <c r="E1048" s="10"/>
      <c r="F1048" s="10"/>
    </row>
    <row r="1049" spans="1:6" x14ac:dyDescent="0.25">
      <c r="A1049" s="46"/>
      <c r="C1049" s="46"/>
      <c r="D1049" s="10"/>
      <c r="E1049" s="10"/>
      <c r="F1049" s="10"/>
    </row>
    <row r="1050" spans="1:6" x14ac:dyDescent="0.25">
      <c r="A1050" s="46"/>
      <c r="C1050" s="46"/>
      <c r="D1050" s="10"/>
      <c r="E1050" s="10"/>
      <c r="F1050" s="10"/>
    </row>
    <row r="1051" spans="1:6" x14ac:dyDescent="0.25">
      <c r="A1051" s="46"/>
      <c r="C1051" s="46"/>
      <c r="D1051" s="10"/>
      <c r="E1051" s="10"/>
      <c r="F1051" s="10"/>
    </row>
    <row r="1052" spans="1:6" x14ac:dyDescent="0.25">
      <c r="A1052" s="46"/>
      <c r="C1052" s="46"/>
      <c r="D1052" s="10"/>
      <c r="E1052" s="10"/>
      <c r="F1052" s="10"/>
    </row>
    <row r="1053" spans="1:6" x14ac:dyDescent="0.25">
      <c r="A1053" s="46"/>
      <c r="C1053" s="46"/>
      <c r="D1053" s="10"/>
      <c r="E1053" s="10"/>
      <c r="F1053" s="10"/>
    </row>
    <row r="1054" spans="1:6" x14ac:dyDescent="0.25">
      <c r="A1054" s="46"/>
      <c r="C1054" s="46"/>
      <c r="D1054" s="10"/>
      <c r="E1054" s="10"/>
      <c r="F1054" s="10"/>
    </row>
    <row r="1055" spans="1:6" x14ac:dyDescent="0.25">
      <c r="A1055" s="46"/>
      <c r="C1055" s="46"/>
      <c r="D1055" s="10"/>
      <c r="E1055" s="10"/>
      <c r="F1055" s="10"/>
    </row>
    <row r="1056" spans="1:6" x14ac:dyDescent="0.25">
      <c r="A1056" s="46"/>
      <c r="C1056" s="46"/>
      <c r="D1056" s="10"/>
      <c r="E1056" s="10"/>
      <c r="F1056" s="10"/>
    </row>
    <row r="1057" spans="1:6" x14ac:dyDescent="0.25">
      <c r="A1057" s="46"/>
      <c r="C1057" s="46"/>
      <c r="D1057" s="10"/>
      <c r="E1057" s="10"/>
      <c r="F1057" s="10"/>
    </row>
    <row r="1058" spans="1:6" x14ac:dyDescent="0.25">
      <c r="A1058" s="46"/>
      <c r="C1058" s="46"/>
      <c r="D1058" s="10"/>
      <c r="E1058" s="10"/>
      <c r="F1058" s="10"/>
    </row>
    <row r="1059" spans="1:6" x14ac:dyDescent="0.25">
      <c r="A1059" s="46"/>
      <c r="C1059" s="46"/>
      <c r="D1059" s="10"/>
      <c r="E1059" s="10"/>
      <c r="F1059" s="10"/>
    </row>
    <row r="1060" spans="1:6" x14ac:dyDescent="0.25">
      <c r="A1060" s="46"/>
      <c r="C1060" s="46"/>
      <c r="D1060" s="10"/>
      <c r="E1060" s="10"/>
      <c r="F1060" s="10"/>
    </row>
    <row r="1061" spans="1:6" x14ac:dyDescent="0.25">
      <c r="A1061" s="46"/>
      <c r="C1061" s="46"/>
      <c r="D1061" s="10"/>
      <c r="E1061" s="10"/>
      <c r="F1061" s="10"/>
    </row>
    <row r="1062" spans="1:6" x14ac:dyDescent="0.25">
      <c r="A1062" s="46"/>
      <c r="C1062" s="46"/>
      <c r="D1062" s="10"/>
      <c r="E1062" s="10"/>
      <c r="F1062" s="10"/>
    </row>
    <row r="1063" spans="1:6" x14ac:dyDescent="0.25">
      <c r="A1063" s="46"/>
      <c r="C1063" s="46"/>
      <c r="D1063" s="10"/>
      <c r="E1063" s="10"/>
      <c r="F1063" s="10"/>
    </row>
    <row r="1064" spans="1:6" x14ac:dyDescent="0.25">
      <c r="A1064" s="46"/>
      <c r="C1064" s="46"/>
      <c r="D1064" s="10"/>
      <c r="E1064" s="10"/>
      <c r="F1064" s="10"/>
    </row>
    <row r="1065" spans="1:6" x14ac:dyDescent="0.25">
      <c r="A1065" s="46"/>
      <c r="C1065" s="46"/>
      <c r="D1065" s="10"/>
      <c r="E1065" s="10"/>
      <c r="F1065" s="10"/>
    </row>
    <row r="1066" spans="1:6" x14ac:dyDescent="0.25">
      <c r="A1066" s="46"/>
      <c r="C1066" s="46"/>
      <c r="D1066" s="10"/>
      <c r="E1066" s="10"/>
      <c r="F1066" s="10"/>
    </row>
    <row r="1067" spans="1:6" x14ac:dyDescent="0.25">
      <c r="A1067" s="46"/>
      <c r="C1067" s="46"/>
      <c r="D1067" s="10"/>
      <c r="E1067" s="10"/>
      <c r="F1067" s="10"/>
    </row>
    <row r="1068" spans="1:6" x14ac:dyDescent="0.25">
      <c r="A1068" s="46"/>
      <c r="C1068" s="46"/>
      <c r="D1068" s="10"/>
      <c r="E1068" s="10"/>
      <c r="F1068" s="10"/>
    </row>
    <row r="1069" spans="1:6" x14ac:dyDescent="0.25">
      <c r="A1069" s="46"/>
      <c r="C1069" s="46"/>
      <c r="D1069" s="10"/>
      <c r="E1069" s="10"/>
      <c r="F1069" s="10"/>
    </row>
    <row r="1070" spans="1:6" x14ac:dyDescent="0.25">
      <c r="A1070" s="46"/>
      <c r="C1070" s="46"/>
      <c r="D1070" s="10"/>
      <c r="E1070" s="10"/>
      <c r="F1070" s="10"/>
    </row>
    <row r="1071" spans="1:6" x14ac:dyDescent="0.25">
      <c r="A1071" s="46"/>
      <c r="C1071" s="46"/>
      <c r="D1071" s="10"/>
      <c r="E1071" s="10"/>
      <c r="F1071" s="10"/>
    </row>
    <row r="1072" spans="1:6" x14ac:dyDescent="0.25">
      <c r="A1072" s="46"/>
      <c r="C1072" s="46"/>
      <c r="D1072" s="10"/>
      <c r="E1072" s="10"/>
      <c r="F1072" s="10"/>
    </row>
    <row r="1073" spans="1:6" x14ac:dyDescent="0.25">
      <c r="A1073" s="46"/>
      <c r="C1073" s="46"/>
      <c r="D1073" s="10"/>
      <c r="E1073" s="10"/>
      <c r="F1073" s="10"/>
    </row>
    <row r="1074" spans="1:6" x14ac:dyDescent="0.25">
      <c r="A1074" s="46"/>
      <c r="C1074" s="46"/>
      <c r="D1074" s="10"/>
      <c r="E1074" s="10"/>
      <c r="F1074" s="10"/>
    </row>
    <row r="1075" spans="1:6" x14ac:dyDescent="0.25">
      <c r="A1075" s="46"/>
      <c r="C1075" s="46"/>
      <c r="D1075" s="10"/>
      <c r="E1075" s="10"/>
      <c r="F1075" s="10"/>
    </row>
    <row r="1076" spans="1:6" x14ac:dyDescent="0.25">
      <c r="A1076" s="46"/>
      <c r="C1076" s="46"/>
      <c r="D1076" s="10"/>
      <c r="E1076" s="10"/>
      <c r="F1076" s="10"/>
    </row>
    <row r="1077" spans="1:6" x14ac:dyDescent="0.25">
      <c r="A1077" s="46"/>
      <c r="C1077" s="46"/>
      <c r="D1077" s="10"/>
      <c r="E1077" s="10"/>
      <c r="F1077" s="10"/>
    </row>
    <row r="1078" spans="1:6" x14ac:dyDescent="0.25">
      <c r="A1078" s="46"/>
      <c r="C1078" s="46"/>
      <c r="D1078" s="10"/>
      <c r="E1078" s="10"/>
      <c r="F1078" s="10"/>
    </row>
    <row r="1079" spans="1:6" x14ac:dyDescent="0.25">
      <c r="A1079" s="46"/>
      <c r="C1079" s="46"/>
      <c r="D1079" s="10"/>
      <c r="E1079" s="10"/>
      <c r="F1079" s="10"/>
    </row>
  </sheetData>
  <mergeCells count="14">
    <mergeCell ref="B2:E2"/>
    <mergeCell ref="A259:F259"/>
    <mergeCell ref="A36:F36"/>
    <mergeCell ref="B40:F40"/>
    <mergeCell ref="A76:F76"/>
    <mergeCell ref="A248:F248"/>
    <mergeCell ref="A249:F249"/>
    <mergeCell ref="A250:F250"/>
    <mergeCell ref="A251:F251"/>
    <mergeCell ref="A252:F252"/>
    <mergeCell ref="A253:F253"/>
    <mergeCell ref="A254:F254"/>
    <mergeCell ref="A256:F256"/>
    <mergeCell ref="A255:F255"/>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rowBreaks count="1" manualBreakCount="1">
    <brk id="72"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14</vt:i4>
      </vt:variant>
    </vt:vector>
  </HeadingPairs>
  <TitlesOfParts>
    <vt:vector size="25" baseType="lpstr">
      <vt:lpstr>SKUPNA REKAPITULACIJA</vt:lpstr>
      <vt:lpstr>1-ODSEK VODOVODOV "A"</vt:lpstr>
      <vt:lpstr>2-OPORNI ZID</vt:lpstr>
      <vt:lpstr>3-ODSEK VODOVODOV "B"</vt:lpstr>
      <vt:lpstr>4-VH PETELINOV GRIČ</vt:lpstr>
      <vt:lpstr>5-ELEKT. VH PG</vt:lpstr>
      <vt:lpstr>6-VH SUŠA</vt:lpstr>
      <vt:lpstr>7-VH GORENJE BRDO</vt:lpstr>
      <vt:lpstr>8-VH HLAVČE NJIVE</vt:lpstr>
      <vt:lpstr>9-Jašek 1,6x2,0x2,0m</vt:lpstr>
      <vt:lpstr>10-Jašek 2,0x3,6x2,2m</vt:lpstr>
      <vt:lpstr>'1-ODSEK VODOVODOV "A"'!Področje_tiskanja</vt:lpstr>
      <vt:lpstr>'2-OPORNI ZID'!Področje_tiskanja</vt:lpstr>
      <vt:lpstr>'4-VH PETELINOV GRIČ'!Področje_tiskanja</vt:lpstr>
      <vt:lpstr>'5-ELEKT. VH PG'!Področje_tiskanja</vt:lpstr>
      <vt:lpstr>'8-VH HLAVČE NJIVE'!Področje_tiskanja</vt:lpstr>
      <vt:lpstr>'10-Jašek 2,0x3,6x2,2m'!Tiskanje_naslovov</vt:lpstr>
      <vt:lpstr>'1-ODSEK VODOVODOV "A"'!Tiskanje_naslovov</vt:lpstr>
      <vt:lpstr>'3-ODSEK VODOVODOV "B"'!Tiskanje_naslovov</vt:lpstr>
      <vt:lpstr>'4-VH PETELINOV GRIČ'!Tiskanje_naslovov</vt:lpstr>
      <vt:lpstr>'6-VH SUŠA'!Tiskanje_naslovov</vt:lpstr>
      <vt:lpstr>'7-VH GORENJE BRDO'!Tiskanje_naslovov</vt:lpstr>
      <vt:lpstr>'8-VH HLAVČE NJIVE'!Tiskanje_naslovov</vt:lpstr>
      <vt:lpstr>'9-Jašek 1,6x2,0x2,0m'!Tiskanje_naslovov</vt:lpstr>
      <vt:lpstr>'SKUPNA REKAPITULACIJA'!Tiskanje_naslovov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 Ražman</dc:creator>
  <cp:lastModifiedBy>Bernard Strel</cp:lastModifiedBy>
  <cp:lastPrinted>2021-01-21T07:54:36Z</cp:lastPrinted>
  <dcterms:created xsi:type="dcterms:W3CDTF">2020-07-16T17:31:00Z</dcterms:created>
  <dcterms:modified xsi:type="dcterms:W3CDTF">2021-01-21T07:54:44Z</dcterms:modified>
</cp:coreProperties>
</file>